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Y:\2. UNIDAD DE PLANIFICACION Y PROYECTOS ENERGETICOS\4. OBRAS ELECTRICAS\004 - DIQUES\2025\Acond de I.E. en el centro de operaciones de la presa quebrada de Ullum\01-PLIEGO\"/>
    </mc:Choice>
  </mc:AlternateContent>
  <bookViews>
    <workbookView xWindow="0" yWindow="0" windowWidth="21570" windowHeight="8085" tabRatio="752" activeTab="2"/>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state="hidden"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CyP!$A$1:$A$52</definedName>
    <definedName name="_xlnm._FilterDatabase" localSheetId="2" hidden="1">Datos!#REF!</definedName>
    <definedName name="_xlnm._FilterDatabase" localSheetId="0" hidden="1">Indices!#REF!</definedName>
    <definedName name="_xlnm._FilterDatabase" localSheetId="5" hidden="1">PTyCI!$D$1:$D$42</definedName>
    <definedName name="Anticipo_Financiero" localSheetId="11">#REF!</definedName>
    <definedName name="Anticipo_Financiero">Datos!$C$8</definedName>
    <definedName name="_xlnm.Print_Area" localSheetId="4">AP!$A$1:$G$1599</definedName>
    <definedName name="_xlnm.Print_Area" localSheetId="3">CyP!$A$18:$I$52</definedName>
    <definedName name="_xlnm.Print_Area" localSheetId="2">Datos!$B$1:$H$297</definedName>
    <definedName name="_xlnm.Print_Area" localSheetId="5">PTyCI!$A$13:$K$39</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CyP!$F$39</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Generales'!$C$48</definedName>
    <definedName name="GG_Empresa" localSheetId="11">#REF!</definedName>
    <definedName name="GG_Empresa">'Gastos Generales'!$C$36</definedName>
    <definedName name="GG_Obra" localSheetId="11">#REF!</definedName>
    <definedName name="GG_Obra">'Gastos Generales'!$C$11</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CyP!$H$39</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2" l="1"/>
  <c r="M15" i="9"/>
  <c r="M16" i="9"/>
  <c r="M17" i="9"/>
  <c r="M18" i="9"/>
  <c r="M19" i="9"/>
  <c r="M20" i="9"/>
  <c r="M21" i="9"/>
  <c r="M22" i="9"/>
  <c r="M23" i="9"/>
  <c r="M24" i="9"/>
  <c r="M25" i="9"/>
  <c r="M26" i="9"/>
  <c r="M27" i="9"/>
  <c r="M28" i="9"/>
  <c r="M29" i="9"/>
  <c r="M30" i="9"/>
  <c r="M31" i="9"/>
  <c r="M32" i="9"/>
  <c r="M33" i="9"/>
  <c r="C31" i="15"/>
  <c r="C32" i="15"/>
  <c r="C33" i="15"/>
  <c r="C34" i="15"/>
  <c r="C35" i="15"/>
  <c r="C36" i="15"/>
  <c r="C37" i="15"/>
  <c r="C38" i="15"/>
  <c r="C39" i="15"/>
  <c r="C40" i="15"/>
  <c r="C41" i="15"/>
  <c r="D31" i="15"/>
  <c r="D32" i="15"/>
  <c r="D33" i="15"/>
  <c r="D34" i="15"/>
  <c r="D35" i="15"/>
  <c r="D36" i="15"/>
  <c r="D37" i="15"/>
  <c r="D38" i="15"/>
  <c r="D39" i="15"/>
  <c r="D40" i="15"/>
  <c r="C30" i="15"/>
  <c r="D30" i="15"/>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C19" i="15"/>
  <c r="G1599" i="6" l="1"/>
  <c r="M14" i="9" l="1"/>
  <c r="C36" i="8"/>
  <c r="D38" i="8" s="1"/>
  <c r="F425" i="14"/>
  <c r="D37" i="8" l="1"/>
  <c r="D39"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B115" i="6"/>
  <c r="A115" i="6"/>
  <c r="D114" i="6"/>
  <c r="B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B13" i="6"/>
  <c r="A13" i="6"/>
  <c r="D12" i="6"/>
  <c r="A12" i="6"/>
  <c r="D315" i="14"/>
  <c r="A512" i="6"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99" i="6" s="1"/>
  <c r="G836" i="6"/>
  <c r="G736" i="6"/>
  <c r="G947" i="6"/>
  <c r="G986" i="6"/>
  <c r="G447" i="6"/>
  <c r="G436" i="6"/>
  <c r="G476" i="6"/>
  <c r="G426" i="6"/>
  <c r="G376" i="6"/>
  <c r="G336" i="6"/>
  <c r="G326" i="6"/>
  <c r="G347" i="6"/>
  <c r="G276" i="6"/>
  <c r="G236" i="6"/>
  <c r="G247" i="6"/>
  <c r="G226" i="6"/>
  <c r="G147" i="6"/>
  <c r="G136" i="6"/>
  <c r="G126" i="6"/>
  <c r="G76" i="6"/>
  <c r="G1099" i="6" l="1"/>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E42" i="2"/>
  <c r="B42" i="2"/>
  <c r="B48" i="2"/>
  <c r="B47" i="2"/>
  <c r="B45" i="2"/>
  <c r="A759" i="18" l="1"/>
  <c r="A751" i="18"/>
  <c r="A750" i="18"/>
  <c r="A749" i="18"/>
  <c r="A748" i="18"/>
  <c r="A747" i="18"/>
  <c r="A746" i="18"/>
  <c r="A745" i="18"/>
  <c r="A744" i="18"/>
  <c r="A743" i="18"/>
  <c r="A742" i="18"/>
  <c r="A741" i="18"/>
  <c r="A740" i="18"/>
  <c r="A739" i="18"/>
  <c r="A738" i="18"/>
  <c r="A737" i="18"/>
  <c r="A736" i="18"/>
  <c r="A735" i="18"/>
  <c r="A734" i="18"/>
  <c r="A733" i="18"/>
  <c r="A732" i="18"/>
  <c r="A731" i="18"/>
  <c r="A730" i="18"/>
  <c r="A729" i="18"/>
  <c r="A728" i="18"/>
  <c r="A727" i="18"/>
  <c r="A726" i="18"/>
  <c r="A725" i="18"/>
  <c r="A724" i="18"/>
  <c r="A723" i="18"/>
  <c r="A722" i="18"/>
  <c r="A721" i="18"/>
  <c r="A720" i="18"/>
  <c r="A719" i="18"/>
  <c r="A718" i="18"/>
  <c r="A717" i="18"/>
  <c r="A713" i="18"/>
  <c r="A712" i="18"/>
  <c r="A711" i="18"/>
  <c r="A710" i="18"/>
  <c r="A709" i="18"/>
  <c r="A708" i="18"/>
  <c r="A707" i="18"/>
  <c r="A706" i="18"/>
  <c r="A705" i="18"/>
  <c r="A704" i="18"/>
  <c r="A703" i="18"/>
  <c r="A702" i="18"/>
  <c r="A701" i="18"/>
  <c r="A700" i="18"/>
  <c r="A699" i="18"/>
  <c r="A698" i="18"/>
  <c r="A697" i="18"/>
  <c r="A696" i="18"/>
  <c r="A695" i="18"/>
  <c r="A694" i="18"/>
  <c r="A693" i="18"/>
  <c r="A692" i="18"/>
  <c r="A691" i="18"/>
  <c r="A690" i="18"/>
  <c r="A689" i="18"/>
  <c r="A688" i="18"/>
  <c r="A687" i="18"/>
  <c r="A686" i="18"/>
  <c r="A685" i="18"/>
  <c r="A684" i="18"/>
  <c r="A683" i="18"/>
  <c r="A682" i="18"/>
  <c r="A681" i="18"/>
  <c r="A680" i="18"/>
  <c r="A679" i="18"/>
  <c r="A676" i="18"/>
  <c r="A675" i="18"/>
  <c r="A674" i="18"/>
  <c r="A673" i="18"/>
  <c r="A672" i="18"/>
  <c r="A671" i="18"/>
  <c r="A670" i="18"/>
  <c r="A669" i="18"/>
  <c r="A668" i="18"/>
  <c r="A667" i="18"/>
  <c r="A666" i="18"/>
  <c r="A665" i="18"/>
  <c r="A664" i="18"/>
  <c r="A663" i="18"/>
  <c r="A662" i="18"/>
  <c r="A661" i="18"/>
  <c r="A660" i="18"/>
  <c r="A659" i="18"/>
  <c r="A658" i="18"/>
  <c r="A657" i="18"/>
  <c r="A656" i="18"/>
  <c r="A655" i="18"/>
  <c r="A654" i="18"/>
  <c r="A653" i="18"/>
  <c r="A652" i="18"/>
  <c r="A651" i="18"/>
  <c r="A650" i="18"/>
  <c r="A649" i="18"/>
  <c r="A648" i="18"/>
  <c r="A647" i="18"/>
  <c r="A646" i="18"/>
  <c r="A645" i="18"/>
  <c r="A644" i="18"/>
  <c r="A643" i="18"/>
  <c r="A642" i="18"/>
  <c r="A641" i="18"/>
  <c r="A640" i="18"/>
  <c r="A639" i="18"/>
  <c r="A638" i="18"/>
  <c r="A637" i="18"/>
  <c r="A636" i="18"/>
  <c r="A633" i="18"/>
  <c r="A632" i="18"/>
  <c r="A631" i="18"/>
  <c r="A630" i="18"/>
  <c r="A629" i="18"/>
  <c r="A628" i="18"/>
  <c r="A627" i="18"/>
  <c r="A626" i="18"/>
  <c r="A625" i="18"/>
  <c r="A624" i="18"/>
  <c r="A623" i="18"/>
  <c r="A622" i="18"/>
  <c r="A621" i="18"/>
  <c r="A620" i="18"/>
  <c r="A619" i="18"/>
  <c r="A618" i="18"/>
  <c r="A617" i="18"/>
  <c r="A616" i="18"/>
  <c r="A615" i="18"/>
  <c r="A614" i="18"/>
  <c r="A613" i="18"/>
  <c r="A612" i="18"/>
  <c r="A611" i="18"/>
  <c r="A610" i="18"/>
  <c r="A609" i="18"/>
  <c r="A608" i="18"/>
  <c r="A607" i="18"/>
  <c r="A606" i="18"/>
  <c r="A605" i="18"/>
  <c r="A604" i="18"/>
  <c r="A603" i="18"/>
  <c r="A602" i="18"/>
  <c r="A601" i="18"/>
  <c r="A600" i="18"/>
  <c r="A599" i="18"/>
  <c r="A598" i="18"/>
  <c r="A597" i="18"/>
  <c r="A596" i="18"/>
  <c r="A595" i="18"/>
  <c r="A594" i="18"/>
  <c r="A593" i="18"/>
  <c r="A592" i="18"/>
  <c r="A591" i="18"/>
  <c r="A590" i="18"/>
  <c r="A589" i="18"/>
  <c r="A588" i="18"/>
  <c r="A587" i="18"/>
  <c r="A586" i="18"/>
  <c r="A585" i="18"/>
  <c r="A584" i="18"/>
  <c r="A583" i="18"/>
  <c r="A582" i="18"/>
  <c r="A581" i="18"/>
  <c r="A580" i="18"/>
  <c r="A579" i="18"/>
  <c r="A578" i="18"/>
  <c r="A577" i="18"/>
  <c r="A576" i="18"/>
  <c r="A575" i="18"/>
  <c r="A574" i="18"/>
  <c r="A573" i="18"/>
  <c r="A572" i="18"/>
  <c r="A571" i="18"/>
  <c r="A570" i="18"/>
  <c r="A569" i="18"/>
  <c r="A568" i="18"/>
  <c r="A567" i="18"/>
  <c r="A566" i="18"/>
  <c r="A565" i="18"/>
  <c r="A564" i="18"/>
  <c r="A563" i="18"/>
  <c r="A562" i="18"/>
  <c r="A561" i="18"/>
  <c r="A560" i="18"/>
  <c r="A559" i="18"/>
  <c r="A553" i="18"/>
  <c r="A552" i="18"/>
  <c r="A551" i="18"/>
  <c r="A550" i="18"/>
  <c r="A549" i="18"/>
  <c r="A548" i="18"/>
  <c r="A547" i="18"/>
  <c r="A546" i="18"/>
  <c r="A545" i="18"/>
  <c r="A544" i="18"/>
  <c r="A543" i="18"/>
  <c r="A542" i="18"/>
  <c r="A541" i="18"/>
  <c r="A540" i="18"/>
  <c r="A539" i="18"/>
  <c r="A538" i="18"/>
  <c r="A537" i="18"/>
  <c r="A536" i="18"/>
  <c r="A535" i="18"/>
  <c r="A534" i="18"/>
  <c r="A533" i="18"/>
  <c r="A532" i="18"/>
  <c r="A522" i="18"/>
  <c r="A519" i="18"/>
  <c r="A518" i="18"/>
  <c r="A517" i="18"/>
  <c r="A516" i="18"/>
  <c r="A515" i="18"/>
  <c r="A505" i="18"/>
  <c r="A504" i="18"/>
  <c r="A503" i="18"/>
  <c r="A502" i="18"/>
  <c r="A500" i="18"/>
  <c r="A499" i="18"/>
  <c r="A498" i="18"/>
  <c r="A497" i="18"/>
  <c r="A496" i="18"/>
  <c r="A495" i="18"/>
  <c r="A494" i="18"/>
  <c r="A493" i="18"/>
  <c r="A492" i="18"/>
  <c r="A491" i="18"/>
  <c r="A490" i="18"/>
  <c r="A482" i="18"/>
  <c r="A481" i="18"/>
  <c r="A480" i="18"/>
  <c r="A479" i="18"/>
  <c r="A478" i="18"/>
  <c r="A477" i="18"/>
  <c r="A474" i="18"/>
  <c r="A473" i="18"/>
  <c r="A472" i="18"/>
  <c r="A471" i="18"/>
  <c r="A470" i="18"/>
  <c r="A469" i="18"/>
  <c r="A468" i="18"/>
  <c r="A467" i="18"/>
  <c r="A466" i="18"/>
  <c r="A465" i="18"/>
  <c r="A464" i="18"/>
  <c r="A463" i="18"/>
  <c r="A462" i="18"/>
  <c r="A461" i="18"/>
  <c r="A460" i="18"/>
  <c r="A459" i="18"/>
  <c r="A458" i="18"/>
  <c r="A457" i="18"/>
  <c r="A456" i="18"/>
  <c r="A455" i="18"/>
  <c r="A454" i="18"/>
  <c r="A445" i="18"/>
  <c r="A441" i="18"/>
  <c r="A439" i="18"/>
  <c r="A437" i="18"/>
  <c r="A436" i="18"/>
  <c r="A434" i="18"/>
  <c r="A433" i="18"/>
  <c r="A431" i="18"/>
  <c r="A430" i="18"/>
  <c r="A429" i="18"/>
  <c r="A428" i="18"/>
  <c r="A425" i="18"/>
  <c r="A420" i="18"/>
  <c r="A419" i="18"/>
  <c r="A418" i="18"/>
  <c r="A417" i="18"/>
  <c r="A416" i="18"/>
  <c r="A415" i="18"/>
  <c r="A414" i="18"/>
  <c r="A413" i="18"/>
  <c r="A411" i="18"/>
  <c r="A410" i="18"/>
  <c r="A409" i="18"/>
  <c r="A408" i="18"/>
  <c r="A407" i="18"/>
  <c r="A406" i="18"/>
  <c r="A404" i="18"/>
  <c r="A403" i="18"/>
  <c r="A402" i="18"/>
  <c r="A401" i="18"/>
  <c r="A400" i="18"/>
  <c r="A399" i="18"/>
  <c r="A398" i="18"/>
  <c r="A397" i="18"/>
  <c r="A396" i="18"/>
  <c r="A395" i="18"/>
  <c r="A394" i="18"/>
  <c r="A393" i="18"/>
  <c r="A391" i="18"/>
  <c r="A390" i="18"/>
  <c r="A389" i="18"/>
  <c r="A388" i="18"/>
  <c r="A387" i="18"/>
  <c r="A386" i="18"/>
  <c r="A383" i="18"/>
  <c r="A382" i="18"/>
  <c r="A381" i="18"/>
  <c r="A380" i="18"/>
  <c r="A379" i="18"/>
  <c r="A378" i="18"/>
  <c r="A377" i="18"/>
  <c r="A376" i="18"/>
  <c r="A374" i="18"/>
  <c r="A373" i="18"/>
  <c r="A372" i="18"/>
  <c r="A371" i="18"/>
  <c r="A370" i="18"/>
  <c r="A369" i="18"/>
  <c r="A368" i="18"/>
  <c r="A367" i="18"/>
  <c r="A366" i="18"/>
  <c r="A365" i="18"/>
  <c r="A364" i="18"/>
  <c r="A363" i="18"/>
  <c r="A362" i="18"/>
  <c r="A361" i="18"/>
  <c r="A360" i="18"/>
  <c r="A359" i="18"/>
  <c r="A358" i="18"/>
  <c r="A357" i="18"/>
  <c r="A356" i="18"/>
  <c r="A355" i="18"/>
  <c r="A354" i="18"/>
  <c r="A352" i="18"/>
  <c r="A351" i="18"/>
  <c r="A350" i="18"/>
  <c r="A349" i="18"/>
  <c r="A348" i="18"/>
  <c r="A346" i="18"/>
  <c r="A345" i="18"/>
  <c r="A343" i="18"/>
  <c r="A342" i="18"/>
  <c r="A341" i="18"/>
  <c r="A340" i="18"/>
  <c r="A339" i="18"/>
  <c r="A338" i="18"/>
  <c r="A336" i="18"/>
  <c r="A335" i="18"/>
  <c r="A331" i="18"/>
  <c r="A330" i="18"/>
  <c r="A329" i="18"/>
  <c r="A328" i="18"/>
  <c r="A327" i="18"/>
  <c r="A326" i="18"/>
  <c r="A325" i="18"/>
  <c r="A324" i="18"/>
  <c r="A323" i="18"/>
  <c r="A322" i="18"/>
  <c r="A319" i="18"/>
  <c r="A318" i="18"/>
  <c r="A317" i="18"/>
  <c r="A315" i="18"/>
  <c r="A314" i="18"/>
  <c r="A313" i="18"/>
  <c r="A312" i="18"/>
  <c r="A311" i="18"/>
  <c r="A310" i="18"/>
  <c r="A309" i="18"/>
  <c r="A308" i="18"/>
  <c r="A307" i="18"/>
  <c r="A306" i="18"/>
  <c r="A298" i="18"/>
  <c r="A297" i="18"/>
  <c r="A296" i="18"/>
  <c r="A295" i="18"/>
  <c r="A294" i="18"/>
  <c r="A293" i="18"/>
  <c r="A292" i="18"/>
  <c r="A291" i="18"/>
  <c r="A283" i="18"/>
  <c r="A281" i="18"/>
  <c r="A280" i="18"/>
  <c r="A279" i="18"/>
  <c r="A278" i="18"/>
  <c r="A277" i="18"/>
  <c r="A276" i="18"/>
  <c r="A267" i="18"/>
  <c r="A259" i="18"/>
  <c r="A257" i="18"/>
  <c r="A256" i="18"/>
  <c r="A255" i="18"/>
  <c r="A254" i="18"/>
  <c r="A253" i="18"/>
  <c r="A252" i="18"/>
  <c r="A251" i="18"/>
  <c r="A250" i="18"/>
  <c r="A249" i="18"/>
  <c r="A248" i="18"/>
  <c r="A247" i="18"/>
  <c r="A246" i="18"/>
  <c r="A245" i="18"/>
  <c r="A244" i="18"/>
  <c r="A232" i="18"/>
  <c r="A231" i="18"/>
  <c r="A230" i="18"/>
  <c r="A229" i="18"/>
  <c r="A228" i="18"/>
  <c r="A227" i="18"/>
  <c r="A220" i="18"/>
  <c r="A219" i="18"/>
  <c r="A218" i="18"/>
  <c r="A217" i="18"/>
  <c r="A213" i="18"/>
  <c r="A212" i="18"/>
  <c r="A211" i="18"/>
  <c r="A210" i="18"/>
  <c r="A209" i="18"/>
  <c r="A208" i="18"/>
  <c r="A207" i="18"/>
  <c r="A206" i="18"/>
  <c r="A205" i="18"/>
  <c r="A204" i="18"/>
  <c r="A203" i="18"/>
  <c r="A202" i="18"/>
  <c r="A201" i="18"/>
  <c r="A200" i="18"/>
  <c r="A199" i="18"/>
  <c r="A198" i="18"/>
  <c r="A197" i="18"/>
  <c r="A196" i="18"/>
  <c r="A195" i="18"/>
  <c r="A194" i="18"/>
  <c r="A193" i="18"/>
  <c r="A192" i="18"/>
  <c r="A191" i="18"/>
  <c r="A190" i="18"/>
  <c r="A189" i="18"/>
  <c r="A188" i="18"/>
  <c r="A187" i="18"/>
  <c r="A186" i="18"/>
  <c r="A185" i="18"/>
  <c r="A184" i="18"/>
  <c r="A183" i="18"/>
  <c r="A182" i="18"/>
  <c r="A181" i="18"/>
  <c r="A180" i="18"/>
  <c r="A179" i="18"/>
  <c r="A178" i="18"/>
  <c r="A177" i="18"/>
  <c r="A176" i="18"/>
  <c r="A175" i="18"/>
  <c r="A174" i="18"/>
  <c r="A173" i="18"/>
  <c r="A172" i="18"/>
  <c r="A171" i="18"/>
  <c r="A170" i="18"/>
  <c r="A169" i="18"/>
  <c r="A168" i="18"/>
  <c r="A166" i="18"/>
  <c r="A165" i="18"/>
  <c r="A164" i="18"/>
  <c r="A163" i="18"/>
  <c r="A162" i="18"/>
  <c r="A161" i="18"/>
  <c r="A160" i="18"/>
  <c r="A159" i="18"/>
  <c r="A158" i="18"/>
  <c r="A157" i="18"/>
  <c r="A156" i="18"/>
  <c r="A155" i="18"/>
  <c r="A154" i="18"/>
  <c r="A153" i="18"/>
  <c r="A152" i="18"/>
  <c r="A151" i="18"/>
  <c r="A150" i="18"/>
  <c r="A149" i="18"/>
  <c r="A148" i="18"/>
  <c r="A147" i="18"/>
  <c r="A146" i="18"/>
  <c r="A145" i="18"/>
  <c r="A144" i="18"/>
  <c r="A143" i="18"/>
  <c r="A142" i="18"/>
  <c r="A141" i="18"/>
  <c r="A140" i="18"/>
  <c r="A139" i="18"/>
  <c r="A138" i="18"/>
  <c r="A137" i="18"/>
  <c r="A136" i="18"/>
  <c r="A135" i="18"/>
  <c r="A134" i="18"/>
  <c r="A133" i="18"/>
  <c r="A132" i="18"/>
  <c r="A131" i="18"/>
  <c r="A130" i="18"/>
  <c r="A129" i="18"/>
  <c r="A128" i="18"/>
  <c r="A127" i="18"/>
  <c r="A126" i="18"/>
  <c r="A125" i="18"/>
  <c r="A124" i="18"/>
  <c r="A123" i="18"/>
  <c r="A122" i="18"/>
  <c r="A121" i="18"/>
  <c r="A120" i="18"/>
  <c r="A119" i="18"/>
  <c r="A118" i="18"/>
  <c r="A117" i="18"/>
  <c r="A116" i="18"/>
  <c r="A115" i="18"/>
  <c r="A114" i="18"/>
  <c r="A113" i="18"/>
  <c r="A112" i="18"/>
  <c r="A111" i="18"/>
  <c r="A110" i="18"/>
  <c r="A109" i="18"/>
  <c r="A108" i="18"/>
  <c r="A107" i="18"/>
  <c r="A106" i="18"/>
  <c r="A105" i="18"/>
  <c r="A101" i="18"/>
  <c r="A100" i="18"/>
  <c r="A99" i="18"/>
  <c r="A98" i="18"/>
  <c r="A97" i="18"/>
  <c r="A95" i="18"/>
  <c r="A94" i="18"/>
  <c r="A93" i="18"/>
  <c r="A92" i="18"/>
  <c r="A91" i="18"/>
  <c r="A90" i="18"/>
  <c r="A89" i="18"/>
  <c r="A88" i="18"/>
  <c r="A87" i="18"/>
  <c r="A86" i="18"/>
  <c r="A85" i="18"/>
  <c r="A84" i="18"/>
  <c r="A83" i="18"/>
  <c r="A82" i="18"/>
  <c r="A81" i="18"/>
  <c r="A80" i="18"/>
  <c r="A79" i="18"/>
  <c r="A78" i="18"/>
  <c r="A77" i="18"/>
  <c r="A76" i="18"/>
  <c r="A74" i="18"/>
  <c r="A73" i="18"/>
  <c r="A72" i="18"/>
  <c r="A71" i="18"/>
  <c r="A70" i="18"/>
  <c r="A69" i="18"/>
  <c r="A68" i="18"/>
  <c r="A67" i="18"/>
  <c r="A66" i="18"/>
  <c r="A65" i="18"/>
  <c r="A64" i="18"/>
  <c r="A63" i="18"/>
  <c r="A62" i="18"/>
  <c r="A61" i="18"/>
  <c r="A60" i="18"/>
  <c r="A59" i="18"/>
  <c r="A58" i="18"/>
  <c r="A57" i="18"/>
  <c r="A56" i="18"/>
  <c r="A55" i="18"/>
  <c r="A54" i="18"/>
  <c r="A53" i="18"/>
  <c r="A52" i="18"/>
  <c r="A51" i="18"/>
  <c r="A50" i="18"/>
  <c r="A49" i="18"/>
  <c r="A48" i="18"/>
  <c r="A47" i="18"/>
  <c r="A46" i="18"/>
  <c r="A42" i="18"/>
  <c r="A41" i="18"/>
  <c r="A40" i="18"/>
  <c r="A39" i="18"/>
  <c r="A38" i="18"/>
  <c r="A37" i="18"/>
  <c r="A36" i="18"/>
  <c r="A35" i="18"/>
  <c r="A34" i="18"/>
  <c r="A33" i="18"/>
  <c r="A32" i="18"/>
  <c r="A31" i="18"/>
  <c r="A30" i="18"/>
  <c r="A29" i="18"/>
  <c r="A28" i="18"/>
  <c r="A27" i="18"/>
  <c r="A26" i="18"/>
  <c r="A25" i="18"/>
  <c r="A21" i="18"/>
  <c r="A20" i="18"/>
  <c r="A19" i="18"/>
  <c r="A18" i="18"/>
  <c r="A17" i="18"/>
  <c r="A16" i="18"/>
  <c r="A15" i="18"/>
  <c r="A14" i="18"/>
  <c r="A13" i="18"/>
  <c r="A12" i="18"/>
  <c r="A11" i="18"/>
  <c r="A10" i="18"/>
  <c r="A9" i="18"/>
  <c r="A8" i="18"/>
  <c r="A7" i="18"/>
  <c r="A6" i="18"/>
  <c r="B1578" i="6" l="1"/>
  <c r="B1582" i="6"/>
  <c r="B1579" i="6"/>
  <c r="B1583" i="6"/>
  <c r="B1580" i="6"/>
  <c r="B1584" i="6"/>
  <c r="B1581" i="6"/>
  <c r="B1585"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B112" i="6" s="1"/>
  <c r="E115" i="14"/>
  <c r="E111" i="14"/>
  <c r="E107" i="14"/>
  <c r="E103" i="14"/>
  <c r="E99" i="14"/>
  <c r="E95" i="14"/>
  <c r="E91" i="14"/>
  <c r="E87" i="14"/>
  <c r="E83" i="14"/>
  <c r="E79" i="14"/>
  <c r="E75" i="14"/>
  <c r="E71" i="14"/>
  <c r="E67" i="14"/>
  <c r="E63" i="14"/>
  <c r="E59" i="14"/>
  <c r="E55" i="14"/>
  <c r="E51" i="14"/>
  <c r="E47" i="14"/>
  <c r="E43" i="14"/>
  <c r="E35" i="14"/>
  <c r="E31" i="14"/>
  <c r="B312" i="6" s="1"/>
  <c r="E27" i="14"/>
  <c r="E22" i="14"/>
  <c r="B741" i="6" s="1"/>
  <c r="E18" i="14"/>
  <c r="E14" i="14"/>
  <c r="E9" i="14"/>
  <c r="E5"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B62" i="6" s="1"/>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B63" i="6" s="1"/>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1" i="8"/>
  <c r="D24" i="8" l="1"/>
  <c r="D18" i="8"/>
  <c r="D14" i="8"/>
  <c r="D27" i="8"/>
  <c r="D25" i="8"/>
  <c r="D23" i="8"/>
  <c r="D21" i="8"/>
  <c r="D19" i="8"/>
  <c r="D17" i="8"/>
  <c r="D15" i="8"/>
  <c r="D13" i="8"/>
  <c r="D22" i="8"/>
  <c r="D26" i="8"/>
  <c r="D20" i="8"/>
  <c r="D16" i="8"/>
  <c r="D12" i="8"/>
  <c r="D28" i="8"/>
  <c r="D30" i="8"/>
  <c r="D32" i="8"/>
  <c r="D34" i="8"/>
  <c r="D29" i="8"/>
  <c r="D31" i="8"/>
  <c r="D33"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48" i="8"/>
  <c r="C1" i="5"/>
  <c r="C1" i="4"/>
  <c r="E37" i="8" l="1"/>
  <c r="E38" i="8"/>
  <c r="E39" i="8"/>
  <c r="E27" i="8"/>
  <c r="E25" i="8"/>
  <c r="E23" i="8"/>
  <c r="E21" i="8"/>
  <c r="E19" i="8"/>
  <c r="E17" i="8"/>
  <c r="E15" i="8"/>
  <c r="E13" i="8"/>
  <c r="E26" i="8"/>
  <c r="E24" i="8"/>
  <c r="E22" i="8"/>
  <c r="E20" i="8"/>
  <c r="E18" i="8"/>
  <c r="E16" i="8"/>
  <c r="E14" i="8"/>
  <c r="E12" i="8"/>
  <c r="E28" i="8"/>
  <c r="E30" i="8"/>
  <c r="E32" i="8"/>
  <c r="E34" i="8"/>
  <c r="E31" i="8"/>
  <c r="E29" i="8"/>
  <c r="E33" i="8"/>
  <c r="E48" i="2"/>
  <c r="E47" i="2"/>
  <c r="E45" i="2"/>
  <c r="C10" i="2"/>
  <c r="C9" i="2"/>
  <c r="C8" i="2"/>
  <c r="C7" i="2"/>
  <c r="C5" i="2"/>
  <c r="C4" i="2"/>
  <c r="C3" i="2"/>
  <c r="C2" i="2"/>
  <c r="C1" i="2"/>
  <c r="F12" i="6" l="1"/>
  <c r="F28" i="6"/>
  <c r="F29" i="6"/>
  <c r="F30" i="6"/>
  <c r="F31" i="6"/>
  <c r="F13"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1"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C49" i="15" s="1"/>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D277" i="15" l="1"/>
  <c r="A277" i="15" s="1"/>
  <c r="D293" i="15"/>
  <c r="A293" i="15" s="1"/>
  <c r="C240" i="15"/>
  <c r="C180" i="15"/>
  <c r="C161" i="15"/>
  <c r="D191" i="15"/>
  <c r="A191" i="15" s="1"/>
  <c r="C191" i="15"/>
  <c r="D281" i="15"/>
  <c r="A281" i="15" s="1"/>
  <c r="D79" i="15"/>
  <c r="A79" i="15" s="1"/>
  <c r="C214" i="15"/>
  <c r="C241" i="15"/>
  <c r="C193" i="15"/>
  <c r="C171" i="15"/>
  <c r="C199" i="15"/>
  <c r="C212" i="15"/>
  <c r="C190" i="15"/>
  <c r="D296" i="15"/>
  <c r="A296" i="15" s="1"/>
  <c r="C249" i="15"/>
  <c r="D205" i="15"/>
  <c r="A205" i="15" s="1"/>
  <c r="D145" i="15"/>
  <c r="A145" i="15" s="1"/>
  <c r="D213" i="15"/>
  <c r="A213" i="15" s="1"/>
  <c r="C182" i="15"/>
  <c r="D278" i="15"/>
  <c r="A278" i="15" s="1"/>
  <c r="C254" i="15"/>
  <c r="D27" i="15"/>
  <c r="C265" i="15"/>
  <c r="C164" i="15"/>
  <c r="D231" i="15"/>
  <c r="A231" i="15" s="1"/>
  <c r="C262" i="15"/>
  <c r="C192" i="15"/>
  <c r="C181" i="15"/>
  <c r="C235" i="15"/>
  <c r="C223" i="15"/>
  <c r="C239" i="15"/>
  <c r="D149" i="15"/>
  <c r="A149" i="15" s="1"/>
  <c r="C149" i="15"/>
  <c r="C201" i="15"/>
  <c r="D232" i="15"/>
  <c r="A232" i="15" s="1"/>
  <c r="D207" i="15"/>
  <c r="A207" i="15" s="1"/>
  <c r="C243" i="15"/>
  <c r="C292" i="15"/>
  <c r="D148" i="15"/>
  <c r="A148" i="15" s="1"/>
  <c r="C189" i="15"/>
  <c r="C267" i="15"/>
  <c r="C287" i="15"/>
  <c r="D252" i="15"/>
  <c r="A252" i="15" s="1"/>
  <c r="D230" i="15"/>
  <c r="A230" i="15" s="1"/>
  <c r="D204" i="15"/>
  <c r="A204" i="15" s="1"/>
  <c r="D208" i="15"/>
  <c r="A208" i="15" s="1"/>
  <c r="D176" i="15"/>
  <c r="A176" i="15" s="1"/>
  <c r="C183" i="15"/>
  <c r="D183" i="15"/>
  <c r="A183" i="15" s="1"/>
  <c r="C283" i="15"/>
  <c r="C266" i="15"/>
  <c r="D42" i="15"/>
  <c r="D122" i="15"/>
  <c r="A122" i="15" s="1"/>
  <c r="C153" i="15"/>
  <c r="C271" i="15"/>
  <c r="D235" i="15"/>
  <c r="A235" i="15" s="1"/>
  <c r="D255" i="15"/>
  <c r="A255" i="15" s="1"/>
  <c r="D257" i="15"/>
  <c r="A257" i="15" s="1"/>
  <c r="D146" i="15"/>
  <c r="A146" i="15" s="1"/>
  <c r="D150" i="15"/>
  <c r="A150" i="15" s="1"/>
  <c r="C274" i="15"/>
  <c r="D174" i="15"/>
  <c r="A174" i="15" s="1"/>
  <c r="C157" i="15"/>
  <c r="C213" i="15"/>
  <c r="C232" i="15"/>
  <c r="D206" i="15"/>
  <c r="A206" i="15" s="1"/>
  <c r="C204" i="15"/>
  <c r="C155" i="15"/>
  <c r="C285" i="15"/>
  <c r="C85" i="15"/>
  <c r="D229" i="15"/>
  <c r="A229" i="15" s="1"/>
  <c r="D196" i="15"/>
  <c r="A196" i="15" s="1"/>
  <c r="D289" i="15"/>
  <c r="A289" i="15" s="1"/>
  <c r="D198" i="15"/>
  <c r="A198" i="15" s="1"/>
  <c r="D282" i="15"/>
  <c r="A282" i="15" s="1"/>
  <c r="C185" i="15"/>
  <c r="D273" i="15"/>
  <c r="A273" i="15" s="1"/>
  <c r="C159" i="15"/>
  <c r="C284" i="15"/>
  <c r="D259" i="15"/>
  <c r="A259" i="15" s="1"/>
  <c r="D245" i="15"/>
  <c r="A245" i="15" s="1"/>
  <c r="C296" i="15"/>
  <c r="D220" i="15"/>
  <c r="A220" i="15" s="1"/>
  <c r="D210" i="15"/>
  <c r="A210" i="15" s="1"/>
  <c r="D242" i="15"/>
  <c r="A242" i="15" s="1"/>
  <c r="D154" i="15"/>
  <c r="A154" i="15" s="1"/>
  <c r="D244" i="15"/>
  <c r="A244" i="15" s="1"/>
  <c r="D160" i="15"/>
  <c r="A160" i="15" s="1"/>
  <c r="D73" i="15"/>
  <c r="A73" i="15" s="1"/>
  <c r="D258" i="15"/>
  <c r="A258" i="15" s="1"/>
  <c r="C195" i="15"/>
  <c r="C188" i="15"/>
  <c r="D78" i="15"/>
  <c r="A78" i="15" s="1"/>
  <c r="D168" i="15"/>
  <c r="A168" i="15" s="1"/>
  <c r="D128" i="15"/>
  <c r="A128" i="15" s="1"/>
  <c r="C255" i="15"/>
  <c r="C196" i="15"/>
  <c r="C263" i="15"/>
  <c r="C151" i="15"/>
  <c r="D28" i="15"/>
  <c r="D152" i="15"/>
  <c r="A152" i="15" s="1"/>
  <c r="D169" i="15"/>
  <c r="A169" i="15" s="1"/>
  <c r="D197" i="15"/>
  <c r="A197" i="15" s="1"/>
  <c r="D240" i="15"/>
  <c r="A240" i="15" s="1"/>
  <c r="D209" i="15"/>
  <c r="A209" i="15" s="1"/>
  <c r="D172" i="15"/>
  <c r="A172" i="15" s="1"/>
  <c r="C294" i="15"/>
  <c r="D286" i="15"/>
  <c r="A286" i="15" s="1"/>
  <c r="D194" i="15"/>
  <c r="A194" i="15" s="1"/>
  <c r="D290" i="15"/>
  <c r="A290" i="15" s="1"/>
  <c r="C67" i="15"/>
  <c r="D272" i="15"/>
  <c r="A272" i="15" s="1"/>
  <c r="D217" i="15"/>
  <c r="A217" i="15" s="1"/>
  <c r="C219" i="15"/>
  <c r="D211" i="15"/>
  <c r="A211" i="15" s="1"/>
  <c r="C172" i="15"/>
  <c r="C280" i="15"/>
  <c r="C156" i="15"/>
  <c r="D88" i="15"/>
  <c r="A88" i="15" s="1"/>
  <c r="D201" i="15"/>
  <c r="A201" i="15" s="1"/>
  <c r="D292" i="15"/>
  <c r="A292" i="15" s="1"/>
  <c r="D225" i="15"/>
  <c r="A225" i="15" s="1"/>
  <c r="D43" i="15"/>
  <c r="D67" i="15"/>
  <c r="A67" i="15" s="1"/>
  <c r="D156" i="15"/>
  <c r="A156" i="15" s="1"/>
  <c r="C148" i="15"/>
  <c r="D216" i="15"/>
  <c r="A216" i="15" s="1"/>
  <c r="D279" i="15"/>
  <c r="A279" i="15" s="1"/>
  <c r="C233" i="15"/>
  <c r="C78" i="15"/>
  <c r="D164" i="15"/>
  <c r="A164" i="15" s="1"/>
  <c r="C269" i="15"/>
  <c r="D180" i="15"/>
  <c r="A180" i="15" s="1"/>
  <c r="C174" i="15"/>
  <c r="D182" i="15"/>
  <c r="A182" i="15" s="1"/>
  <c r="C73" i="15"/>
  <c r="D214" i="15"/>
  <c r="A214" i="15" s="1"/>
  <c r="D189" i="15"/>
  <c r="A189" i="15" s="1"/>
  <c r="C205" i="15"/>
  <c r="C237" i="15"/>
  <c r="C103" i="15"/>
  <c r="D162" i="15"/>
  <c r="A162" i="15" s="1"/>
  <c r="C275" i="15"/>
  <c r="C146" i="15"/>
  <c r="D68" i="15"/>
  <c r="A68" i="15" s="1"/>
  <c r="D181" i="15"/>
  <c r="A181" i="15" s="1"/>
  <c r="C168" i="15"/>
  <c r="D26" i="15"/>
  <c r="A26" i="15" s="1"/>
  <c r="B26" i="15" s="1"/>
  <c r="A18" i="2" s="1"/>
  <c r="A13" i="9" s="1"/>
  <c r="C276" i="15"/>
  <c r="C231" i="15"/>
  <c r="D187" i="15"/>
  <c r="A187" i="15" s="1"/>
  <c r="C186" i="15"/>
  <c r="D218" i="15"/>
  <c r="A218" i="15" s="1"/>
  <c r="D280" i="15"/>
  <c r="A280" i="15" s="1"/>
  <c r="D295" i="15"/>
  <c r="A295" i="15" s="1"/>
  <c r="C273" i="15"/>
  <c r="C54" i="15"/>
  <c r="C224" i="15"/>
  <c r="C289" i="15"/>
  <c r="D203" i="15"/>
  <c r="A203" i="15" s="1"/>
  <c r="C210" i="15"/>
  <c r="D238" i="15"/>
  <c r="A238" i="15" s="1"/>
  <c r="D233" i="15"/>
  <c r="A233" i="15" s="1"/>
  <c r="D64" i="15"/>
  <c r="A64" i="15" s="1"/>
  <c r="C251" i="15"/>
  <c r="D246" i="15"/>
  <c r="A246" i="15" s="1"/>
  <c r="D268" i="15"/>
  <c r="A268" i="15" s="1"/>
  <c r="D188" i="15"/>
  <c r="A188" i="15" s="1"/>
  <c r="C79" i="15"/>
  <c r="D178" i="15"/>
  <c r="A178" i="15" s="1"/>
  <c r="C150" i="15"/>
  <c r="D224" i="15"/>
  <c r="A224" i="15" s="1"/>
  <c r="C163" i="15"/>
  <c r="D264" i="15"/>
  <c r="A264" i="15" s="1"/>
  <c r="D236" i="15"/>
  <c r="A236" i="15" s="1"/>
  <c r="C187" i="15"/>
  <c r="D151" i="15"/>
  <c r="A151" i="15" s="1"/>
  <c r="D261" i="15"/>
  <c r="A261" i="15" s="1"/>
  <c r="D29" i="15"/>
  <c r="C290" i="15"/>
  <c r="C154" i="15"/>
  <c r="C272" i="15"/>
  <c r="C279" i="15"/>
  <c r="D265" i="15"/>
  <c r="A265" i="15" s="1"/>
  <c r="C200" i="15"/>
  <c r="C281" i="15"/>
  <c r="C295" i="15"/>
  <c r="C165" i="15"/>
  <c r="D262" i="15"/>
  <c r="A262" i="15" s="1"/>
  <c r="C158" i="15"/>
  <c r="C68" i="15"/>
  <c r="D288" i="15"/>
  <c r="A288" i="15" s="1"/>
  <c r="D159" i="15"/>
  <c r="A159" i="15" s="1"/>
  <c r="C225" i="15"/>
  <c r="C197" i="15"/>
  <c r="D212" i="15"/>
  <c r="A212" i="15" s="1"/>
  <c r="C297" i="15"/>
  <c r="D266" i="15"/>
  <c r="A266" i="15" s="1"/>
  <c r="D251" i="15"/>
  <c r="A251" i="15" s="1"/>
  <c r="C88" i="15"/>
  <c r="D222" i="15"/>
  <c r="A222" i="15" s="1"/>
  <c r="C209" i="15"/>
  <c r="C288" i="15"/>
  <c r="D157" i="15"/>
  <c r="A157" i="15" s="1"/>
  <c r="C226" i="15"/>
  <c r="C160" i="15"/>
  <c r="C216" i="15"/>
  <c r="C234" i="15"/>
  <c r="D284" i="15"/>
  <c r="A284" i="15" s="1"/>
  <c r="C147" i="15"/>
  <c r="C261" i="15"/>
  <c r="C173" i="15"/>
  <c r="C230" i="15"/>
  <c r="C175" i="15"/>
  <c r="D167" i="15"/>
  <c r="A167" i="15" s="1"/>
  <c r="C179" i="15"/>
  <c r="D171" i="15"/>
  <c r="A171" i="15" s="1"/>
  <c r="C257" i="15"/>
  <c r="D215" i="15"/>
  <c r="A215" i="15" s="1"/>
  <c r="D237" i="15"/>
  <c r="A237" i="15" s="1"/>
  <c r="D190" i="15"/>
  <c r="A190" i="15" s="1"/>
  <c r="D147" i="15"/>
  <c r="A147" i="15" s="1"/>
  <c r="C167" i="15"/>
  <c r="D193" i="15"/>
  <c r="A193" i="15" s="1"/>
  <c r="C256" i="15"/>
  <c r="D155" i="15"/>
  <c r="A155" i="15" s="1"/>
  <c r="C270" i="15"/>
  <c r="D54" i="15"/>
  <c r="A54" i="15" s="1"/>
  <c r="D103" i="15"/>
  <c r="A103" i="15" s="1"/>
  <c r="C176" i="15"/>
  <c r="D267" i="15"/>
  <c r="A267" i="15" s="1"/>
  <c r="D166" i="15"/>
  <c r="A166" i="15" s="1"/>
  <c r="D123" i="15"/>
  <c r="A123" i="15" s="1"/>
  <c r="D253" i="15"/>
  <c r="A253" i="15" s="1"/>
  <c r="D144" i="15"/>
  <c r="A144" i="15" s="1"/>
  <c r="C246" i="15"/>
  <c r="C238" i="15"/>
  <c r="D283" i="15"/>
  <c r="A283" i="15" s="1"/>
  <c r="C259" i="15"/>
  <c r="D219" i="15"/>
  <c r="A219" i="15" s="1"/>
  <c r="C268" i="15"/>
  <c r="C177" i="15"/>
  <c r="C291" i="15"/>
  <c r="C253" i="15"/>
  <c r="C144" i="15"/>
  <c r="C247" i="15"/>
  <c r="D271" i="15"/>
  <c r="A271" i="15" s="1"/>
  <c r="C236" i="15"/>
  <c r="C258" i="15"/>
  <c r="D185" i="15"/>
  <c r="A185" i="15" s="1"/>
  <c r="C252" i="15"/>
  <c r="D249" i="15"/>
  <c r="A249" i="15" s="1"/>
  <c r="C152" i="15"/>
  <c r="D263" i="15"/>
  <c r="A263" i="15" s="1"/>
  <c r="C248" i="15"/>
  <c r="D243" i="15"/>
  <c r="A243" i="15" s="1"/>
  <c r="D256" i="15"/>
  <c r="A256" i="15" s="1"/>
  <c r="C184" i="15"/>
  <c r="D199" i="15"/>
  <c r="A199" i="15" s="1"/>
  <c r="D270" i="15"/>
  <c r="A270" i="15" s="1"/>
  <c r="D285" i="15"/>
  <c r="A285" i="15" s="1"/>
  <c r="C162" i="15"/>
  <c r="C211" i="15"/>
  <c r="C208" i="15"/>
  <c r="C178" i="15"/>
  <c r="C222" i="15"/>
  <c r="C145" i="15"/>
  <c r="C264" i="15"/>
  <c r="D223" i="15"/>
  <c r="A223" i="15" s="1"/>
  <c r="C244" i="15"/>
  <c r="D158" i="15"/>
  <c r="A158" i="15" s="1"/>
  <c r="C250" i="15"/>
  <c r="D192" i="15"/>
  <c r="A192" i="15" s="1"/>
  <c r="D291" i="15"/>
  <c r="A291" i="15" s="1"/>
  <c r="C245" i="15"/>
  <c r="C122" i="15"/>
  <c r="D221" i="15"/>
  <c r="A221" i="15" s="1"/>
  <c r="D173" i="15"/>
  <c r="A173" i="15" s="1"/>
  <c r="D226" i="15"/>
  <c r="A226" i="15" s="1"/>
  <c r="C64" i="15"/>
  <c r="C169" i="15"/>
  <c r="D200" i="15"/>
  <c r="A200" i="15" s="1"/>
  <c r="D260" i="15"/>
  <c r="A260" i="15" s="1"/>
  <c r="C229" i="15"/>
  <c r="D85" i="15"/>
  <c r="A85" i="15" s="1"/>
  <c r="C221" i="15"/>
  <c r="D161" i="15"/>
  <c r="A161" i="15" s="1"/>
  <c r="D227" i="15"/>
  <c r="A227" i="15" s="1"/>
  <c r="C227" i="15"/>
  <c r="C286" i="15"/>
  <c r="C260" i="15"/>
  <c r="D287" i="15"/>
  <c r="A287" i="15" s="1"/>
  <c r="C228" i="15"/>
  <c r="D234" i="15"/>
  <c r="A234" i="15" s="1"/>
  <c r="D275" i="15"/>
  <c r="A275" i="15" s="1"/>
  <c r="D228" i="15"/>
  <c r="A228" i="15" s="1"/>
  <c r="D297" i="15"/>
  <c r="A297" i="15" s="1"/>
  <c r="D153" i="15"/>
  <c r="A153" i="15" s="1"/>
  <c r="C206" i="15"/>
  <c r="C242" i="15"/>
  <c r="D184" i="15"/>
  <c r="A184" i="15" s="1"/>
  <c r="D274" i="15"/>
  <c r="A274" i="15" s="1"/>
  <c r="D294" i="15"/>
  <c r="A294" i="15" s="1"/>
  <c r="D165" i="15"/>
  <c r="A165" i="15" s="1"/>
  <c r="C282" i="15"/>
  <c r="D195" i="15"/>
  <c r="A195" i="15" s="1"/>
  <c r="C207" i="15"/>
  <c r="C203" i="15"/>
  <c r="D177" i="15"/>
  <c r="A177" i="15" s="1"/>
  <c r="C215" i="15"/>
  <c r="D163" i="15"/>
  <c r="A163" i="15" s="1"/>
  <c r="C220" i="15"/>
  <c r="C277" i="15"/>
  <c r="D250" i="15"/>
  <c r="A250" i="15" s="1"/>
  <c r="D202" i="15"/>
  <c r="A202" i="15" s="1"/>
  <c r="D170" i="15"/>
  <c r="A170" i="15" s="1"/>
  <c r="D247" i="15"/>
  <c r="A247" i="15" s="1"/>
  <c r="D254" i="15"/>
  <c r="A254" i="15" s="1"/>
  <c r="D239" i="15"/>
  <c r="A239" i="15" s="1"/>
  <c r="C217" i="15"/>
  <c r="C293" i="15"/>
  <c r="D186" i="15"/>
  <c r="A186" i="15" s="1"/>
  <c r="D269" i="15"/>
  <c r="A269" i="15" s="1"/>
  <c r="C202" i="15"/>
  <c r="C170" i="15"/>
  <c r="D248" i="15"/>
  <c r="A248" i="15" s="1"/>
  <c r="C278" i="15"/>
  <c r="D41" i="15"/>
  <c r="C198" i="15"/>
  <c r="D276" i="15"/>
  <c r="A276" i="15" s="1"/>
  <c r="D179" i="15"/>
  <c r="A179" i="15" s="1"/>
  <c r="C218" i="15"/>
  <c r="C194" i="15"/>
  <c r="C166" i="15"/>
  <c r="C123" i="15"/>
  <c r="D175" i="15"/>
  <c r="A175" i="15" s="1"/>
  <c r="D241" i="15"/>
  <c r="A241" i="15" s="1"/>
  <c r="C29" i="15"/>
  <c r="D45" i="15"/>
  <c r="C89" i="15"/>
  <c r="C58" i="15"/>
  <c r="C93" i="15"/>
  <c r="C70" i="15"/>
  <c r="C27" i="15"/>
  <c r="C52" i="15"/>
  <c r="D63" i="15"/>
  <c r="A63" i="15" s="1"/>
  <c r="D90" i="15"/>
  <c r="A90" i="15" s="1"/>
  <c r="C96" i="15"/>
  <c r="D117" i="15"/>
  <c r="A117" i="15" s="1"/>
  <c r="D135" i="15"/>
  <c r="A135" i="15" s="1"/>
  <c r="C139" i="15"/>
  <c r="C102" i="15"/>
  <c r="C117" i="15"/>
  <c r="D133" i="15"/>
  <c r="A133" i="15" s="1"/>
  <c r="C53" i="15"/>
  <c r="C66" i="15"/>
  <c r="C57" i="15"/>
  <c r="D91" i="15"/>
  <c r="A91" i="15" s="1"/>
  <c r="D119" i="15"/>
  <c r="A119" i="15" s="1"/>
  <c r="C97" i="15"/>
  <c r="D69" i="15"/>
  <c r="A69" i="15" s="1"/>
  <c r="C80" i="15"/>
  <c r="C104" i="15"/>
  <c r="D110" i="15"/>
  <c r="A110" i="15" s="1"/>
  <c r="D53" i="15"/>
  <c r="A53" i="15" s="1"/>
  <c r="C105" i="15"/>
  <c r="D132" i="15"/>
  <c r="A132" i="15" s="1"/>
  <c r="C118" i="15"/>
  <c r="D60" i="15"/>
  <c r="A60" i="15" s="1"/>
  <c r="D74" i="15"/>
  <c r="A74" i="15" s="1"/>
  <c r="D116" i="15"/>
  <c r="A116" i="15" s="1"/>
  <c r="D141" i="15"/>
  <c r="A141" i="15" s="1"/>
  <c r="C50" i="15"/>
  <c r="C106" i="15"/>
  <c r="C127" i="15"/>
  <c r="D44" i="15"/>
  <c r="D115" i="15"/>
  <c r="A115" i="15" s="1"/>
  <c r="D58" i="15"/>
  <c r="A58" i="15" s="1"/>
  <c r="D72" i="15"/>
  <c r="A72" i="15" s="1"/>
  <c r="C82" i="15"/>
  <c r="D101" i="15"/>
  <c r="A101" i="15" s="1"/>
  <c r="C111" i="15"/>
  <c r="C124" i="15"/>
  <c r="D129" i="15"/>
  <c r="A129" i="15" s="1"/>
  <c r="C137" i="15"/>
  <c r="C94" i="15"/>
  <c r="D111" i="15"/>
  <c r="A111" i="15" s="1"/>
  <c r="C63" i="15"/>
  <c r="D142" i="15"/>
  <c r="A142" i="15" s="1"/>
  <c r="C47" i="15"/>
  <c r="C75" i="15"/>
  <c r="C28" i="15"/>
  <c r="C143" i="15"/>
  <c r="D59" i="15"/>
  <c r="A59" i="15" s="1"/>
  <c r="C48" i="15"/>
  <c r="D57" i="15"/>
  <c r="A57" i="15" s="1"/>
  <c r="D71" i="15"/>
  <c r="A71" i="15" s="1"/>
  <c r="C110" i="15"/>
  <c r="D124" i="15"/>
  <c r="A124" i="15" s="1"/>
  <c r="D138" i="15"/>
  <c r="A138" i="15" s="1"/>
  <c r="C46" i="15"/>
  <c r="C83" i="15"/>
  <c r="C101" i="15"/>
  <c r="D104" i="15"/>
  <c r="A104" i="15" s="1"/>
  <c r="D130" i="15"/>
  <c r="A130" i="15" s="1"/>
  <c r="D55" i="15"/>
  <c r="A55" i="15" s="1"/>
  <c r="D70" i="15"/>
  <c r="A70" i="15" s="1"/>
  <c r="C81" i="15"/>
  <c r="D99" i="15"/>
  <c r="A99" i="15" s="1"/>
  <c r="C108" i="15"/>
  <c r="D105" i="15"/>
  <c r="A105" i="15" s="1"/>
  <c r="D134" i="15"/>
  <c r="A134" i="15" s="1"/>
  <c r="D56" i="15"/>
  <c r="A56" i="15" s="1"/>
  <c r="D80" i="15"/>
  <c r="A80" i="15" s="1"/>
  <c r="D86" i="15"/>
  <c r="A86" i="15" s="1"/>
  <c r="C100" i="15"/>
  <c r="C138" i="15"/>
  <c r="D108" i="15"/>
  <c r="A108" i="15" s="1"/>
  <c r="C142" i="15"/>
  <c r="C140" i="15"/>
  <c r="D49" i="15"/>
  <c r="A49" i="15" s="1"/>
  <c r="C59" i="15"/>
  <c r="D82" i="15"/>
  <c r="A82" i="15" s="1"/>
  <c r="C113" i="15"/>
  <c r="D126" i="15"/>
  <c r="A126" i="15" s="1"/>
  <c r="D139" i="15"/>
  <c r="A139" i="15" s="1"/>
  <c r="C86" i="15"/>
  <c r="C135" i="15"/>
  <c r="D66" i="15"/>
  <c r="A66" i="15" s="1"/>
  <c r="D140" i="15"/>
  <c r="A140" i="15" s="1"/>
  <c r="C128" i="15"/>
  <c r="C44" i="15"/>
  <c r="D52" i="15"/>
  <c r="A52" i="15" s="1"/>
  <c r="C77" i="15"/>
  <c r="D100" i="15"/>
  <c r="A100" i="15" s="1"/>
  <c r="C133" i="15"/>
  <c r="C55" i="15"/>
  <c r="C119" i="15"/>
  <c r="C132" i="15"/>
  <c r="D92" i="15"/>
  <c r="A92" i="15" s="1"/>
  <c r="D118" i="15"/>
  <c r="A118" i="15" s="1"/>
  <c r="C43" i="15"/>
  <c r="C62" i="15"/>
  <c r="C76" i="15"/>
  <c r="D83" i="15"/>
  <c r="A83" i="15" s="1"/>
  <c r="C116" i="15"/>
  <c r="D127" i="15"/>
  <c r="A127" i="15" s="1"/>
  <c r="C134" i="15"/>
  <c r="C120" i="15"/>
  <c r="D48" i="15"/>
  <c r="C112" i="15"/>
  <c r="C129" i="15"/>
  <c r="D113" i="15"/>
  <c r="A113" i="15" s="1"/>
  <c r="C99" i="15"/>
  <c r="C45" i="15"/>
  <c r="C114" i="15"/>
  <c r="C92" i="15"/>
  <c r="C72" i="15"/>
  <c r="C42" i="15"/>
  <c r="D51" i="15"/>
  <c r="A51" i="15" s="1"/>
  <c r="C61" i="15"/>
  <c r="C84" i="15"/>
  <c r="D96" i="15"/>
  <c r="A96" i="15" s="1"/>
  <c r="D121" i="15"/>
  <c r="A121" i="15" s="1"/>
  <c r="D143" i="15"/>
  <c r="A143" i="15" s="1"/>
  <c r="C109" i="15"/>
  <c r="D61" i="15"/>
  <c r="A61" i="15" s="1"/>
  <c r="D89" i="15"/>
  <c r="A89" i="15" s="1"/>
  <c r="D120" i="15"/>
  <c r="A120" i="15" s="1"/>
  <c r="D50" i="15"/>
  <c r="A50" i="15" s="1"/>
  <c r="C60" i="15"/>
  <c r="C74" i="15"/>
  <c r="D93" i="15"/>
  <c r="A93" i="15" s="1"/>
  <c r="D112" i="15"/>
  <c r="A112" i="15" s="1"/>
  <c r="C131" i="15"/>
  <c r="C95" i="15"/>
  <c r="C115" i="15"/>
  <c r="C125" i="15"/>
  <c r="C136" i="15"/>
  <c r="C65" i="15"/>
  <c r="C90" i="15"/>
  <c r="D47" i="15"/>
  <c r="D109" i="15"/>
  <c r="A109" i="15" s="1"/>
  <c r="D87" i="15"/>
  <c r="A87" i="15" s="1"/>
  <c r="D107" i="15"/>
  <c r="A107" i="15" s="1"/>
  <c r="D114" i="15"/>
  <c r="A114" i="15" s="1"/>
  <c r="D62" i="15"/>
  <c r="A62" i="15" s="1"/>
  <c r="D76" i="15"/>
  <c r="A76" i="15" s="1"/>
  <c r="D98" i="15"/>
  <c r="A98" i="15" s="1"/>
  <c r="C130" i="15"/>
  <c r="D95" i="15"/>
  <c r="A95" i="15" s="1"/>
  <c r="D84" i="15"/>
  <c r="A84" i="15" s="1"/>
  <c r="C71" i="15"/>
  <c r="C126" i="15"/>
  <c r="C56" i="15"/>
  <c r="D81" i="15"/>
  <c r="A81" i="15" s="1"/>
  <c r="C107" i="15"/>
  <c r="D137" i="15"/>
  <c r="A137" i="15" s="1"/>
  <c r="D97" i="15"/>
  <c r="A97" i="15" s="1"/>
  <c r="D77" i="15"/>
  <c r="A77" i="15" s="1"/>
  <c r="D102" i="15"/>
  <c r="A102" i="15" s="1"/>
  <c r="D46" i="15"/>
  <c r="D65" i="15"/>
  <c r="A65" i="15" s="1"/>
  <c r="C69" i="15"/>
  <c r="C87" i="15"/>
  <c r="C98" i="15"/>
  <c r="D106" i="15"/>
  <c r="A106" i="15" s="1"/>
  <c r="C121" i="15"/>
  <c r="C141" i="15"/>
  <c r="D131" i="15"/>
  <c r="A131" i="15" s="1"/>
  <c r="C26" i="15"/>
  <c r="D94" i="15"/>
  <c r="A94" i="15" s="1"/>
  <c r="D136" i="15"/>
  <c r="A136" i="15" s="1"/>
  <c r="D125" i="15"/>
  <c r="A125" i="15" s="1"/>
  <c r="C51" i="15"/>
  <c r="D75" i="15"/>
  <c r="A75" i="15" s="1"/>
  <c r="C91" i="15"/>
  <c r="A27" i="15" l="1"/>
  <c r="A28" i="15" s="1"/>
  <c r="A29" i="15" s="1"/>
  <c r="A30" i="15" s="1"/>
  <c r="A31" i="15" s="1"/>
  <c r="D18" i="2"/>
  <c r="M13" i="9"/>
  <c r="A32" i="15" l="1"/>
  <c r="B31" i="15"/>
  <c r="A23" i="2" s="1"/>
  <c r="B30" i="15"/>
  <c r="A22" i="2" s="1"/>
  <c r="B27" i="15"/>
  <c r="A19" i="2" s="1"/>
  <c r="G11" i="9"/>
  <c r="H11" i="9" s="1"/>
  <c r="I11" i="9" s="1"/>
  <c r="J11" i="9" s="1"/>
  <c r="K11" i="9" s="1"/>
  <c r="A17" i="9" l="1"/>
  <c r="A14" i="9"/>
  <c r="A18" i="9"/>
  <c r="A33" i="15"/>
  <c r="B32" i="15"/>
  <c r="A24" i="2" s="1"/>
  <c r="D19" i="2"/>
  <c r="B28" i="15"/>
  <c r="A20" i="2" s="1"/>
  <c r="B7" i="6"/>
  <c r="A19" i="9" l="1"/>
  <c r="A15" i="9"/>
  <c r="D20" i="2"/>
  <c r="E20" i="2"/>
  <c r="A34" i="15"/>
  <c r="B33" i="15"/>
  <c r="A25" i="2" s="1"/>
  <c r="B29" i="15"/>
  <c r="D24" i="2" s="1"/>
  <c r="B6" i="6"/>
  <c r="A49" i="6"/>
  <c r="D44" i="8"/>
  <c r="D42" i="8"/>
  <c r="D45" i="8"/>
  <c r="D43" i="8"/>
  <c r="D41" i="8"/>
  <c r="D40" i="8"/>
  <c r="D36" i="8" s="1"/>
  <c r="D46" i="8"/>
  <c r="B22" i="2" l="1"/>
  <c r="E22" i="2"/>
  <c r="A21" i="2"/>
  <c r="B23" i="2"/>
  <c r="E23" i="2"/>
  <c r="D22" i="2"/>
  <c r="D23" i="2"/>
  <c r="E24" i="2"/>
  <c r="B25" i="2"/>
  <c r="D25" i="2"/>
  <c r="A20" i="9"/>
  <c r="E25" i="2"/>
  <c r="B24" i="2"/>
  <c r="B19" i="9" s="1"/>
  <c r="A35" i="15"/>
  <c r="B34" i="15"/>
  <c r="A26" i="2" s="1"/>
  <c r="B57" i="6"/>
  <c r="E45" i="8"/>
  <c r="E43" i="8"/>
  <c r="E41" i="8"/>
  <c r="E44" i="8"/>
  <c r="E42" i="8"/>
  <c r="E40" i="8"/>
  <c r="E46" i="8"/>
  <c r="D11" i="8"/>
  <c r="B20" i="9" l="1"/>
  <c r="B26" i="2"/>
  <c r="B21" i="9" s="1"/>
  <c r="A21" i="9"/>
  <c r="E26" i="2"/>
  <c r="D26" i="2"/>
  <c r="B35" i="15"/>
  <c r="A27" i="2" s="1"/>
  <c r="A36" i="15"/>
  <c r="E21" i="2"/>
  <c r="A16" i="9"/>
  <c r="D21" i="2"/>
  <c r="B21" i="2"/>
  <c r="A99" i="6"/>
  <c r="B56" i="6"/>
  <c r="E48" i="8"/>
  <c r="D27" i="2" l="1"/>
  <c r="A22" i="9"/>
  <c r="E27" i="2"/>
  <c r="B27" i="2"/>
  <c r="B22" i="9" s="1"/>
  <c r="A37" i="15"/>
  <c r="B36" i="15"/>
  <c r="A28" i="2" s="1"/>
  <c r="F19" i="2"/>
  <c r="G19" i="2" s="1"/>
  <c r="B107" i="6"/>
  <c r="A38" i="15" l="1"/>
  <c r="B37" i="15"/>
  <c r="A29" i="2" s="1"/>
  <c r="D28" i="2"/>
  <c r="A23" i="9"/>
  <c r="E28" i="2"/>
  <c r="B28" i="2"/>
  <c r="B23" i="9" s="1"/>
  <c r="A149" i="6"/>
  <c r="B106" i="6"/>
  <c r="B5" i="8"/>
  <c r="B4" i="8"/>
  <c r="B3" i="8"/>
  <c r="B2" i="8"/>
  <c r="F20" i="2" l="1"/>
  <c r="G20" i="2" s="1"/>
  <c r="H20" i="2" s="1"/>
  <c r="D29" i="2"/>
  <c r="A24" i="9"/>
  <c r="E29" i="2"/>
  <c r="A39" i="15"/>
  <c r="B38" i="15"/>
  <c r="A30" i="2" s="1"/>
  <c r="B157" i="6"/>
  <c r="C6" i="9"/>
  <c r="C4" i="9"/>
  <c r="C3" i="9"/>
  <c r="C2" i="9"/>
  <c r="C1" i="9"/>
  <c r="C5" i="9"/>
  <c r="D30" i="2" l="1"/>
  <c r="A25" i="9"/>
  <c r="E30" i="2"/>
  <c r="A40" i="15"/>
  <c r="B39" i="15"/>
  <c r="A31" i="2" s="1"/>
  <c r="A199" i="6"/>
  <c r="B156" i="6"/>
  <c r="E31" i="2" l="1"/>
  <c r="D31" i="2"/>
  <c r="A26" i="9"/>
  <c r="F21" i="2"/>
  <c r="G21" i="2" s="1"/>
  <c r="H21" i="2" s="1"/>
  <c r="A41" i="15"/>
  <c r="B40" i="15"/>
  <c r="A32" i="2" s="1"/>
  <c r="D32" i="2" l="1"/>
  <c r="E32" i="2"/>
  <c r="A27" i="9"/>
  <c r="B32" i="2"/>
  <c r="B27" i="9" s="1"/>
  <c r="A42" i="15"/>
  <c r="B41" i="15"/>
  <c r="A33" i="2" s="1"/>
  <c r="B18" i="2"/>
  <c r="E18" i="2"/>
  <c r="B30" i="2"/>
  <c r="B25" i="9" s="1"/>
  <c r="B29" i="2"/>
  <c r="B24" i="9" s="1"/>
  <c r="B31" i="2"/>
  <c r="B26" i="9" s="1"/>
  <c r="B20" i="2"/>
  <c r="B19" i="2"/>
  <c r="E19" i="2"/>
  <c r="H19" i="2" s="1"/>
  <c r="E33" i="2" l="1"/>
  <c r="D33" i="2"/>
  <c r="A28" i="9"/>
  <c r="B33" i="2"/>
  <c r="B28" i="9" s="1"/>
  <c r="A43" i="15"/>
  <c r="B42" i="15"/>
  <c r="A34" i="2" s="1"/>
  <c r="C57" i="6"/>
  <c r="B99" i="6" s="1"/>
  <c r="C107" i="6"/>
  <c r="B149" i="6" s="1"/>
  <c r="C157" i="6"/>
  <c r="B199" i="6" s="1"/>
  <c r="G157" i="6"/>
  <c r="G107" i="6"/>
  <c r="G57" i="6"/>
  <c r="B17" i="9"/>
  <c r="B13" i="9"/>
  <c r="G7" i="6"/>
  <c r="C7" i="6"/>
  <c r="B49" i="6" s="1"/>
  <c r="B15" i="9"/>
  <c r="B14" i="9"/>
  <c r="B18" i="9"/>
  <c r="B16" i="9"/>
  <c r="B34" i="2" l="1"/>
  <c r="B29" i="9" s="1"/>
  <c r="E34" i="2"/>
  <c r="D34" i="2"/>
  <c r="A29" i="9"/>
  <c r="A44" i="15"/>
  <c r="B43" i="15"/>
  <c r="A35" i="2" s="1"/>
  <c r="B44" i="15" l="1"/>
  <c r="A36" i="2" s="1"/>
  <c r="A45" i="15"/>
  <c r="A31" i="9"/>
  <c r="B36" i="2"/>
  <c r="E36" i="2"/>
  <c r="D36" i="2"/>
  <c r="B35" i="2"/>
  <c r="B30" i="9" s="1"/>
  <c r="E35" i="2"/>
  <c r="D35" i="2"/>
  <c r="A30" i="9"/>
  <c r="B44" i="2"/>
  <c r="E44" i="2"/>
  <c r="A46" i="15" l="1"/>
  <c r="B45" i="15"/>
  <c r="A37" i="2" s="1"/>
  <c r="B31" i="9"/>
  <c r="A32" i="9" l="1"/>
  <c r="B37" i="2"/>
  <c r="E37" i="2"/>
  <c r="D37" i="2"/>
  <c r="A47" i="15"/>
  <c r="B46" i="15"/>
  <c r="A38" i="2" s="1"/>
  <c r="A33" i="9" s="1"/>
  <c r="A48" i="15" l="1"/>
  <c r="B48" i="15" s="1"/>
  <c r="B47" i="15"/>
  <c r="B32" i="9"/>
  <c r="D38" i="2"/>
  <c r="E38" i="2"/>
  <c r="B38" i="2"/>
  <c r="B49" i="15"/>
  <c r="B50" i="15" l="1"/>
  <c r="B51" i="15" l="1"/>
  <c r="B52" i="15" l="1"/>
  <c r="B53" i="15" l="1"/>
  <c r="B54" i="15" l="1"/>
  <c r="B967" i="2"/>
  <c r="B1017" i="2" l="1"/>
  <c r="B1067" i="2"/>
  <c r="B55" i="15"/>
  <c r="B56" i="15" l="1"/>
  <c r="B57" i="15" l="1"/>
  <c r="B1117" i="2"/>
  <c r="B1167" i="2" l="1"/>
  <c r="B58" i="15"/>
  <c r="B59" i="15" l="1"/>
  <c r="B60" i="15" l="1"/>
  <c r="B1217" i="2"/>
  <c r="B61" i="15" l="1"/>
  <c r="B1267" i="2"/>
  <c r="B1317" i="2" l="1"/>
  <c r="B62" i="15"/>
  <c r="B63" i="15" l="1"/>
  <c r="B64" i="15" l="1"/>
  <c r="B1367" i="2"/>
  <c r="B1467" i="2" l="1"/>
  <c r="B1417" i="2"/>
  <c r="B65" i="15" l="1"/>
  <c r="B66" i="15" l="1"/>
  <c r="B1517" i="2"/>
  <c r="B67" i="15" l="1"/>
  <c r="B1567" i="2"/>
  <c r="B68" i="15" l="1"/>
  <c r="B1667" i="2"/>
  <c r="B1617" i="2"/>
  <c r="B69" i="15" l="1"/>
  <c r="B1717" i="2" l="1"/>
  <c r="B70" i="15"/>
  <c r="F18" i="2"/>
  <c r="G18" i="2" s="1"/>
  <c r="H18" i="2" s="1"/>
  <c r="B1767" i="2" l="1"/>
  <c r="B71" i="15"/>
  <c r="B1817" i="2" l="1"/>
  <c r="B72" i="15"/>
  <c r="B73" i="15" l="1"/>
  <c r="B1867" i="2"/>
  <c r="B1917" i="2" l="1"/>
  <c r="B74" i="15"/>
  <c r="H45" i="2"/>
  <c r="B75" i="15" l="1"/>
  <c r="B1967" i="2" l="1"/>
  <c r="B76" i="15"/>
  <c r="B77" i="15" l="1"/>
  <c r="B2017" i="2"/>
  <c r="B78" i="15" l="1"/>
  <c r="B79" i="15" l="1"/>
  <c r="B80" i="15" l="1"/>
  <c r="B81" i="15" l="1"/>
  <c r="B82" i="15" l="1"/>
  <c r="B83" i="15" l="1"/>
  <c r="B84" i="15" l="1"/>
  <c r="B85" i="15" l="1"/>
  <c r="B86" i="15" l="1"/>
  <c r="B87" i="15" l="1"/>
  <c r="B88" i="15" l="1"/>
  <c r="B89" i="15" l="1"/>
  <c r="B90" i="15" l="1"/>
  <c r="B91" i="15" l="1"/>
  <c r="B92" i="15" l="1"/>
  <c r="B93" i="15" l="1"/>
  <c r="B94" i="15" l="1"/>
  <c r="B95" i="15" l="1"/>
  <c r="B96" i="15" l="1"/>
  <c r="B97" i="15" l="1"/>
  <c r="B98" i="15" l="1"/>
  <c r="B99" i="15" l="1"/>
  <c r="B100" i="15" l="1"/>
  <c r="B101" i="15" l="1"/>
  <c r="B102" i="15" l="1"/>
  <c r="B103" i="15" l="1"/>
  <c r="B104" i="15" l="1"/>
  <c r="B105" i="15" l="1"/>
  <c r="B106" i="15" l="1"/>
  <c r="B107" i="15" l="1"/>
  <c r="B108" i="15" l="1"/>
  <c r="B109" i="15" l="1"/>
  <c r="B110" i="15" l="1"/>
  <c r="B111" i="15" l="1"/>
  <c r="B112" i="15" l="1"/>
  <c r="B113" i="15" l="1"/>
  <c r="B114" i="15" l="1"/>
  <c r="B115" i="15" l="1"/>
  <c r="B116" i="15" l="1"/>
  <c r="B117" i="15" l="1"/>
  <c r="B118" i="15" l="1"/>
  <c r="B119" i="15" l="1"/>
  <c r="B120" i="15" l="1"/>
  <c r="B121" i="15" l="1"/>
  <c r="B122" i="15" l="1"/>
  <c r="B123" i="15" l="1"/>
  <c r="B124" i="15" l="1"/>
  <c r="B125" i="15" l="1"/>
  <c r="B126" i="15" l="1"/>
  <c r="B127" i="15" l="1"/>
  <c r="B128" i="15" l="1"/>
  <c r="B129" i="15" l="1"/>
  <c r="B130" i="15" l="1"/>
  <c r="B131" i="15" l="1"/>
  <c r="B132" i="15" l="1"/>
  <c r="B133" i="15" l="1"/>
  <c r="B134" i="15" l="1"/>
  <c r="B135" i="15" l="1"/>
  <c r="B136" i="15" l="1"/>
  <c r="B137" i="15" l="1"/>
  <c r="B138" i="15" l="1"/>
  <c r="B139" i="15" l="1"/>
  <c r="B140" i="15" l="1"/>
  <c r="B141" i="15" l="1"/>
  <c r="B142" i="15" l="1"/>
  <c r="B143" i="15" l="1"/>
  <c r="B144" i="15" l="1"/>
  <c r="B145" i="15" l="1"/>
  <c r="B146" i="15" l="1"/>
  <c r="B147" i="15" l="1"/>
  <c r="B148" i="15" l="1"/>
  <c r="B149" i="15" l="1"/>
  <c r="B150" i="15" l="1"/>
  <c r="B151" i="15" l="1"/>
  <c r="B152" i="15" l="1"/>
  <c r="B153" i="15" l="1"/>
  <c r="B154" i="15" l="1"/>
  <c r="B155" i="15" l="1"/>
  <c r="B156" i="15" l="1"/>
  <c r="B157" i="15" l="1"/>
  <c r="B158" i="15" l="1"/>
  <c r="B159" i="15" l="1"/>
  <c r="B160" i="15" l="1"/>
  <c r="B161" i="15" l="1"/>
  <c r="B162" i="15" l="1"/>
  <c r="B163" i="15" l="1"/>
  <c r="B164" i="15" l="1"/>
  <c r="B165" i="15" l="1"/>
  <c r="B166" i="15" l="1"/>
  <c r="B167" i="15" l="1"/>
  <c r="B168" i="15" l="1"/>
  <c r="B169" i="15" l="1"/>
  <c r="B170" i="15" l="1"/>
  <c r="B171" i="15" l="1"/>
  <c r="B172" i="15" l="1"/>
  <c r="B173" i="15" l="1"/>
  <c r="B174" i="15" l="1"/>
  <c r="B175" i="15" l="1"/>
  <c r="B176" i="15" l="1"/>
  <c r="B177" i="15" l="1"/>
  <c r="B178" i="15" l="1"/>
  <c r="B179" i="15" l="1"/>
  <c r="B180" i="15" l="1"/>
  <c r="B181" i="15" l="1"/>
  <c r="B182" i="15" l="1"/>
  <c r="B183" i="15" l="1"/>
  <c r="B184" i="15" l="1"/>
  <c r="B185" i="15" l="1"/>
  <c r="B186" i="15" l="1"/>
  <c r="B187" i="15" l="1"/>
  <c r="B188" i="15" l="1"/>
  <c r="B189" i="15" l="1"/>
  <c r="B190" i="15" l="1"/>
  <c r="B191" i="15" l="1"/>
  <c r="B192" i="15" l="1"/>
  <c r="B193" i="15" l="1"/>
  <c r="B194" i="15" l="1"/>
  <c r="B195" i="15" l="1"/>
  <c r="B196" i="15" l="1"/>
  <c r="B197" i="15" l="1"/>
  <c r="B198" i="15" l="1"/>
  <c r="B199" i="15" l="1"/>
  <c r="B200" i="15" l="1"/>
  <c r="B201" i="15" l="1"/>
  <c r="B202" i="15" l="1"/>
  <c r="B203" i="15" l="1"/>
  <c r="B204" i="15" l="1"/>
  <c r="B205" i="15" l="1"/>
  <c r="B206" i="15" l="1"/>
  <c r="B207" i="15" l="1"/>
  <c r="B208" i="15" l="1"/>
  <c r="B209" i="15" l="1"/>
  <c r="B210" i="15" l="1"/>
  <c r="B211" i="15" l="1"/>
  <c r="B212" i="15" l="1"/>
  <c r="B213" i="15" l="1"/>
  <c r="B214" i="15" l="1"/>
  <c r="B215" i="15" l="1"/>
  <c r="B216" i="15" l="1"/>
  <c r="B217" i="15" l="1"/>
  <c r="B218" i="15" l="1"/>
  <c r="B219" i="15" l="1"/>
  <c r="B220" i="15" l="1"/>
  <c r="B221" i="15" l="1"/>
  <c r="B222" i="15" l="1"/>
  <c r="B223" i="15" l="1"/>
  <c r="B224" i="15" l="1"/>
  <c r="B225" i="15" l="1"/>
  <c r="B226" i="15" l="1"/>
  <c r="B227" i="15" l="1"/>
  <c r="B228" i="15" l="1"/>
  <c r="B229" i="15" l="1"/>
  <c r="B230" i="15" l="1"/>
  <c r="B231" i="15" l="1"/>
  <c r="B232" i="15" l="1"/>
  <c r="B233" i="15" l="1"/>
  <c r="B234" i="15" l="1"/>
  <c r="B235" i="15" l="1"/>
  <c r="B236" i="15" l="1"/>
  <c r="B237" i="15" l="1"/>
  <c r="B238" i="15" l="1"/>
  <c r="B239" i="15" l="1"/>
  <c r="B240" i="15" l="1"/>
  <c r="B241" i="15" l="1"/>
  <c r="B242" i="15" l="1"/>
  <c r="B243" i="15" l="1"/>
  <c r="B244" i="15" l="1"/>
  <c r="B245" i="15" l="1"/>
  <c r="B246" i="15" l="1"/>
  <c r="B247" i="15" l="1"/>
  <c r="B248" i="15" l="1"/>
  <c r="B249" i="15" l="1"/>
  <c r="B250" i="15" l="1"/>
  <c r="B251" i="15" l="1"/>
  <c r="B252" i="15" l="1"/>
  <c r="B253" i="15" l="1"/>
  <c r="B254" i="15" l="1"/>
  <c r="B255" i="15" l="1"/>
  <c r="B256" i="15" l="1"/>
  <c r="B257" i="15" l="1"/>
  <c r="B258" i="15" l="1"/>
  <c r="B259" i="15" l="1"/>
  <c r="B260" i="15" l="1"/>
  <c r="B261" i="15" l="1"/>
  <c r="B262" i="15" l="1"/>
  <c r="B263" i="15" l="1"/>
  <c r="B264" i="15" l="1"/>
  <c r="B265" i="15" l="1"/>
  <c r="B266" i="15" l="1"/>
  <c r="B267" i="15" l="1"/>
  <c r="B268" i="15" l="1"/>
  <c r="B269" i="15" l="1"/>
  <c r="B270" i="15" l="1"/>
  <c r="B271" i="15" l="1"/>
  <c r="B272" i="15" l="1"/>
  <c r="B273" i="15" l="1"/>
  <c r="B274" i="15" l="1"/>
  <c r="B275" i="15" l="1"/>
  <c r="B276" i="15" l="1"/>
  <c r="B277" i="15" l="1"/>
  <c r="B278" i="15" l="1"/>
  <c r="B279" i="15" l="1"/>
  <c r="B280" i="15" l="1"/>
  <c r="B281" i="15" l="1"/>
  <c r="B282" i="15" l="1"/>
  <c r="B283" i="15" l="1"/>
  <c r="B284" i="15" l="1"/>
  <c r="B285" i="15" l="1"/>
  <c r="B286" i="15" l="1"/>
  <c r="B287" i="15" l="1"/>
  <c r="B288" i="15" l="1"/>
  <c r="B289" i="15" l="1"/>
  <c r="B290" i="15" l="1"/>
  <c r="B291" i="15" l="1"/>
  <c r="B292" i="15" l="1"/>
  <c r="B293" i="15" l="1"/>
  <c r="B294" i="15" l="1"/>
  <c r="B295" i="15" l="1"/>
  <c r="B296" i="15" l="1"/>
  <c r="B297" i="15" l="1"/>
  <c r="B207" i="6" l="1"/>
  <c r="B206" i="6" l="1"/>
  <c r="C206" i="6" s="1"/>
  <c r="A249" i="6"/>
  <c r="C207" i="6"/>
  <c r="B249" i="6" s="1"/>
  <c r="G207" i="6"/>
  <c r="B257" i="6" l="1"/>
  <c r="B256" i="6" l="1"/>
  <c r="C256" i="6" s="1"/>
  <c r="C257" i="6"/>
  <c r="B299" i="6" s="1"/>
  <c r="A299" i="6"/>
  <c r="G257" i="6"/>
  <c r="B307" i="6" l="1"/>
  <c r="G307" i="6" l="1"/>
  <c r="C307" i="6"/>
  <c r="B349" i="6" s="1"/>
  <c r="A349" i="6"/>
  <c r="B306" i="6"/>
  <c r="C306" i="6" s="1"/>
  <c r="B357" i="6" l="1"/>
  <c r="C357" i="6" l="1"/>
  <c r="B399" i="6" s="1"/>
  <c r="A399" i="6"/>
  <c r="G357" i="6"/>
  <c r="B356" i="6"/>
  <c r="C356" i="6" s="1"/>
  <c r="B407" i="6" l="1"/>
  <c r="C407" i="6" l="1"/>
  <c r="B449" i="6" s="1"/>
  <c r="G407" i="6"/>
  <c r="B406" i="6"/>
  <c r="C406" i="6" s="1"/>
  <c r="A449" i="6"/>
  <c r="B457" i="6" l="1"/>
  <c r="B456" i="6" l="1"/>
  <c r="C456" i="6" s="1"/>
  <c r="C457" i="6"/>
  <c r="B499" i="6" s="1"/>
  <c r="A499" i="6"/>
  <c r="G457" i="6"/>
  <c r="B507" i="6" l="1"/>
  <c r="G507" i="6" s="1"/>
  <c r="B506" i="6" l="1"/>
  <c r="C506" i="6" s="1"/>
  <c r="C507" i="6"/>
  <c r="B549" i="6" s="1"/>
  <c r="A549" i="6"/>
  <c r="B557" i="6" s="1"/>
  <c r="C557" i="6" s="1"/>
  <c r="B599" i="6" s="1"/>
  <c r="G557" i="6" l="1"/>
  <c r="A599" i="6"/>
  <c r="B607" i="6" s="1"/>
  <c r="C607" i="6" s="1"/>
  <c r="B649" i="6" s="1"/>
  <c r="B556" i="6"/>
  <c r="C556" i="6" s="1"/>
  <c r="B606" i="6" l="1"/>
  <c r="C606" i="6" s="1"/>
  <c r="G607" i="6"/>
  <c r="A649" i="6"/>
  <c r="B657" i="6" s="1"/>
  <c r="C657" i="6" s="1"/>
  <c r="B699" i="6" s="1"/>
  <c r="B656" i="6" l="1"/>
  <c r="C656" i="6" s="1"/>
  <c r="G657" i="6"/>
  <c r="A699" i="6"/>
  <c r="B707" i="6" s="1"/>
  <c r="G707" i="6" s="1"/>
  <c r="B706" i="6" l="1"/>
  <c r="C706" i="6" s="1"/>
  <c r="A749" i="6"/>
  <c r="B757" i="6" s="1"/>
  <c r="C757" i="6" s="1"/>
  <c r="B799" i="6" s="1"/>
  <c r="C707" i="6"/>
  <c r="B749" i="6" s="1"/>
  <c r="B756" i="6" l="1"/>
  <c r="C756" i="6" s="1"/>
  <c r="G757" i="6"/>
  <c r="A799" i="6"/>
  <c r="B807" i="6" s="1"/>
  <c r="B806" i="6" s="1"/>
  <c r="C806" i="6" s="1"/>
  <c r="A849" i="6" l="1"/>
  <c r="B857" i="6" s="1"/>
  <c r="A899" i="6" s="1"/>
  <c r="B907" i="6" s="1"/>
  <c r="G807" i="6"/>
  <c r="C807" i="6"/>
  <c r="B849" i="6" s="1"/>
  <c r="G857" i="6" l="1"/>
  <c r="C857" i="6"/>
  <c r="B899" i="6" s="1"/>
  <c r="B856" i="6"/>
  <c r="C856" i="6" s="1"/>
  <c r="C907" i="6"/>
  <c r="B949" i="6" s="1"/>
  <c r="G907" i="6"/>
  <c r="B906" i="6"/>
  <c r="C906" i="6" s="1"/>
  <c r="A949" i="6"/>
  <c r="B957" i="6" s="1"/>
  <c r="C957" i="6" l="1"/>
  <c r="B999" i="6" s="1"/>
  <c r="B956" i="6"/>
  <c r="C956" i="6" s="1"/>
  <c r="G957" i="6"/>
  <c r="A999" i="6"/>
  <c r="B1007" i="6" s="1"/>
  <c r="B1006" i="6" l="1"/>
  <c r="C1006" i="6" s="1"/>
  <c r="C1007" i="6"/>
  <c r="B1049" i="6" s="1"/>
  <c r="G1007" i="6"/>
  <c r="A1049" i="6"/>
  <c r="B1057" i="6" s="1"/>
  <c r="B1056" i="6" l="1"/>
  <c r="C1056" i="6" s="1"/>
  <c r="C1057" i="6"/>
  <c r="B1099" i="6" s="1"/>
  <c r="A1099" i="6"/>
  <c r="B1107" i="6" s="1"/>
  <c r="G1057" i="6"/>
  <c r="B1106" i="6" l="1"/>
  <c r="C1106" i="6" s="1"/>
  <c r="C1107" i="6"/>
  <c r="B1149" i="6" s="1"/>
  <c r="A1149" i="6"/>
  <c r="B1157" i="6" s="1"/>
  <c r="G1107" i="6"/>
  <c r="C1157" i="6" l="1"/>
  <c r="B1199" i="6" s="1"/>
  <c r="G1157" i="6"/>
  <c r="B1156" i="6"/>
  <c r="C1156" i="6" s="1"/>
  <c r="A1199" i="6"/>
  <c r="B1207" i="6" s="1"/>
  <c r="G1207" i="6" l="1"/>
  <c r="B1206" i="6"/>
  <c r="C1206" i="6" s="1"/>
  <c r="C1207" i="6"/>
  <c r="B1249" i="6" s="1"/>
  <c r="A1249" i="6"/>
  <c r="B1257" i="6" s="1"/>
  <c r="G1257" i="6" l="1"/>
  <c r="B1256" i="6"/>
  <c r="C1256" i="6" s="1"/>
  <c r="A1299" i="6"/>
  <c r="B1307" i="6" s="1"/>
  <c r="C1257" i="6"/>
  <c r="B1299" i="6" s="1"/>
  <c r="B1306" i="6" l="1"/>
  <c r="C1306" i="6" s="1"/>
  <c r="G1307" i="6"/>
  <c r="A1349" i="6"/>
  <c r="B1357" i="6" s="1"/>
  <c r="C1307" i="6"/>
  <c r="B1349" i="6" s="1"/>
  <c r="A1399" i="6" l="1"/>
  <c r="B1407" i="6" s="1"/>
  <c r="C1357" i="6"/>
  <c r="B1399" i="6" s="1"/>
  <c r="B1356" i="6"/>
  <c r="C1356" i="6" s="1"/>
  <c r="G1357" i="6"/>
  <c r="C1407" i="6" l="1"/>
  <c r="B1449" i="6" s="1"/>
  <c r="A1449" i="6"/>
  <c r="B1457" i="6" s="1"/>
  <c r="G1407" i="6"/>
  <c r="B1406" i="6"/>
  <c r="C1406" i="6" s="1"/>
  <c r="G1457" i="6" l="1"/>
  <c r="C1457" i="6"/>
  <c r="B1499" i="6" s="1"/>
  <c r="A1499" i="6"/>
  <c r="B1507" i="6" s="1"/>
  <c r="B1456" i="6"/>
  <c r="C1456" i="6" s="1"/>
  <c r="A1549" i="6" l="1"/>
  <c r="B1557" i="6" s="1"/>
  <c r="B1506" i="6"/>
  <c r="C1506" i="6" s="1"/>
  <c r="C1507" i="6"/>
  <c r="B1549" i="6" s="1"/>
  <c r="G1507" i="6"/>
  <c r="C1557" i="6" l="1"/>
  <c r="B1599" i="6" s="1"/>
  <c r="A1599" i="6"/>
  <c r="B1556" i="6"/>
  <c r="C1556" i="6" s="1"/>
  <c r="G1557" i="6"/>
  <c r="F22" i="2" l="1"/>
  <c r="G22" i="2" s="1"/>
  <c r="H22" i="2" s="1"/>
  <c r="F23" i="2"/>
  <c r="G23" i="2" s="1"/>
  <c r="H23" i="2" s="1"/>
  <c r="F24" i="2"/>
  <c r="G24" i="2" s="1"/>
  <c r="H24" i="2" s="1"/>
  <c r="F25" i="2"/>
  <c r="G25" i="2" s="1"/>
  <c r="H25" i="2" s="1"/>
  <c r="F28" i="2"/>
  <c r="G28" i="2" s="1"/>
  <c r="H28" i="2" s="1"/>
  <c r="F26" i="2"/>
  <c r="G26" i="2" s="1"/>
  <c r="H26" i="2" s="1"/>
  <c r="F27" i="2"/>
  <c r="G27" i="2" s="1"/>
  <c r="H27" i="2" s="1"/>
  <c r="F29" i="2"/>
  <c r="G29" i="2" s="1"/>
  <c r="H29" i="2" s="1"/>
  <c r="F30" i="2"/>
  <c r="G30" i="2" s="1"/>
  <c r="H30" i="2" s="1"/>
  <c r="F37" i="2"/>
  <c r="G37" i="2" s="1"/>
  <c r="H37" i="2" s="1"/>
  <c r="F36" i="2"/>
  <c r="G36" i="2" s="1"/>
  <c r="H36" i="2" s="1"/>
  <c r="F31" i="2"/>
  <c r="G31" i="2" s="1"/>
  <c r="H31" i="2" s="1"/>
  <c r="F34" i="2"/>
  <c r="G34" i="2" s="1"/>
  <c r="H34" i="2" s="1"/>
  <c r="F33" i="2"/>
  <c r="G33" i="2" s="1"/>
  <c r="H33" i="2" s="1"/>
  <c r="F35" i="2"/>
  <c r="G35" i="2" s="1"/>
  <c r="H35" i="2" s="1"/>
  <c r="F32" i="2"/>
  <c r="G32" i="2" s="1"/>
  <c r="H32" i="2" s="1"/>
  <c r="F38" i="2"/>
  <c r="G38" i="2" s="1"/>
  <c r="H38" i="2" s="1"/>
  <c r="F39" i="2" l="1"/>
  <c r="H39" i="2"/>
  <c r="I28" i="2" l="1"/>
  <c r="D23" i="9" s="1"/>
  <c r="I30" i="2"/>
  <c r="D25" i="9" s="1"/>
  <c r="I27" i="2"/>
  <c r="D22" i="9" s="1"/>
  <c r="I33" i="2"/>
  <c r="D28" i="9" s="1"/>
  <c r="I25" i="2"/>
  <c r="D20" i="9" s="1"/>
  <c r="I21" i="2"/>
  <c r="D16" i="9" s="1"/>
  <c r="I24" i="2"/>
  <c r="D19" i="9" s="1"/>
  <c r="I32" i="2"/>
  <c r="D27" i="9" s="1"/>
  <c r="I29" i="2"/>
  <c r="D24" i="9" s="1"/>
  <c r="I20" i="2"/>
  <c r="D15" i="9" s="1"/>
  <c r="I26" i="2"/>
  <c r="D21" i="9" s="1"/>
  <c r="I23" i="2"/>
  <c r="D18" i="9" s="1"/>
  <c r="I19" i="2"/>
  <c r="D14" i="9" s="1"/>
  <c r="I36" i="2"/>
  <c r="D31" i="9" s="1"/>
  <c r="I34" i="2"/>
  <c r="D29" i="9" s="1"/>
  <c r="I31" i="2"/>
  <c r="D26" i="9" s="1"/>
  <c r="I37" i="2"/>
  <c r="D32" i="9" s="1"/>
  <c r="I35" i="2"/>
  <c r="D30" i="9" s="1"/>
  <c r="I22" i="2"/>
  <c r="D17" i="9" s="1"/>
  <c r="G1" i="20"/>
  <c r="I38" i="2"/>
  <c r="H50" i="2"/>
  <c r="H41" i="2" s="1"/>
  <c r="H42" i="2" s="1"/>
  <c r="H43" i="2" s="1"/>
  <c r="C11" i="2"/>
  <c r="I18" i="2"/>
  <c r="D13" i="9" s="1"/>
  <c r="E38" i="9"/>
  <c r="E39" i="9" s="1"/>
  <c r="D33" i="9" l="1"/>
  <c r="H44" i="2"/>
  <c r="H46" i="2" s="1"/>
  <c r="G2" i="20"/>
  <c r="G24" i="20"/>
  <c r="F2" i="20"/>
  <c r="I39" i="2"/>
  <c r="H35" i="9" l="1"/>
  <c r="H38" i="9" s="1"/>
  <c r="K35" i="9"/>
  <c r="K38" i="9" s="1"/>
  <c r="J35" i="9"/>
  <c r="J38" i="9" s="1"/>
  <c r="I35" i="9"/>
  <c r="I38" i="9" s="1"/>
  <c r="G35" i="9"/>
  <c r="G38" i="9" s="1"/>
  <c r="F35" i="9"/>
  <c r="F15" i="20"/>
  <c r="F23" i="20"/>
  <c r="F7" i="20"/>
  <c r="F13" i="20"/>
  <c r="F5" i="20"/>
  <c r="F12" i="20"/>
  <c r="F16" i="20"/>
  <c r="F20" i="20"/>
  <c r="F6" i="20"/>
  <c r="F17" i="20"/>
  <c r="F21" i="20"/>
  <c r="G26" i="20"/>
  <c r="F11" i="20"/>
  <c r="F10" i="20"/>
  <c r="F8" i="20"/>
  <c r="H48" i="2"/>
  <c r="H47" i="2"/>
  <c r="G20" i="20" l="1"/>
  <c r="G8" i="20"/>
  <c r="G6" i="20"/>
  <c r="G7" i="20"/>
  <c r="G17" i="20"/>
  <c r="G16" i="20"/>
  <c r="G18" i="20"/>
  <c r="G5" i="20"/>
  <c r="F9" i="20"/>
  <c r="G9" i="20" s="1"/>
  <c r="F14" i="20"/>
  <c r="G14" i="20" s="1"/>
  <c r="G10" i="20"/>
  <c r="G13" i="20"/>
  <c r="G11" i="20"/>
  <c r="G12" i="20"/>
  <c r="G15" i="20"/>
  <c r="F19" i="20"/>
  <c r="G19" i="20" s="1"/>
  <c r="F36" i="9"/>
  <c r="G36" i="9" s="1"/>
  <c r="H36" i="9" s="1"/>
  <c r="I36" i="9" s="1"/>
  <c r="J36" i="9" s="1"/>
  <c r="K36" i="9" s="1"/>
  <c r="F38" i="9"/>
  <c r="F39" i="9" s="1"/>
  <c r="G39" i="9" s="1"/>
  <c r="H39" i="9" s="1"/>
  <c r="I39" i="9" s="1"/>
  <c r="J39" i="9" s="1"/>
  <c r="K39" i="9" s="1"/>
  <c r="G22" i="20"/>
  <c r="G21" i="20"/>
  <c r="G23" i="20"/>
  <c r="A53" i="20" l="1"/>
  <c r="B52" i="2" s="1"/>
  <c r="C6" i="6" l="1"/>
  <c r="C156" i="6"/>
  <c r="C56" i="6"/>
  <c r="C106" i="6"/>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<sst xmlns="http://schemas.openxmlformats.org/spreadsheetml/2006/main" count="4194" uniqueCount="1846">
  <si>
    <t>DESIGNACION</t>
  </si>
  <si>
    <t>UN.</t>
  </si>
  <si>
    <t>CANT.</t>
  </si>
  <si>
    <t xml:space="preserve"> </t>
  </si>
  <si>
    <t>gl</t>
  </si>
  <si>
    <t>m3</t>
  </si>
  <si>
    <t>m2</t>
  </si>
  <si>
    <t>HORMIGONES SIMPLES</t>
  </si>
  <si>
    <t>REVESTIMIENTOS</t>
  </si>
  <si>
    <t xml:space="preserve">TOTAL </t>
  </si>
  <si>
    <t xml:space="preserve">COMITENTE : </t>
  </si>
  <si>
    <t>OBRA :</t>
  </si>
  <si>
    <t xml:space="preserve">EMPRESA CONSTRUCTORA:  </t>
  </si>
  <si>
    <t>PORCENTAJE INCIDENCIA DEL ITEM</t>
  </si>
  <si>
    <t>UBICACION:</t>
  </si>
  <si>
    <t>PLAZO DE OBRA:</t>
  </si>
  <si>
    <t>PRESUPUESTO OFICIAL:</t>
  </si>
  <si>
    <t>TOTAL PARA CONTROL</t>
  </si>
  <si>
    <t>MESES</t>
  </si>
  <si>
    <t>Avance Mensual</t>
  </si>
  <si>
    <t>Avance Acumulado</t>
  </si>
  <si>
    <t>Inversión Mensual</t>
  </si>
  <si>
    <t>OBRA:</t>
  </si>
  <si>
    <t>ITEM:</t>
  </si>
  <si>
    <t>UNIDAD:</t>
  </si>
  <si>
    <t>U</t>
  </si>
  <si>
    <t>Cantidad</t>
  </si>
  <si>
    <t>$ Unitarios</t>
  </si>
  <si>
    <t>$ Parcial</t>
  </si>
  <si>
    <t>Total A</t>
  </si>
  <si>
    <t>Total B</t>
  </si>
  <si>
    <t>Total C</t>
  </si>
  <si>
    <t>Costo  Neto</t>
  </si>
  <si>
    <t>Total D=A+B+C</t>
  </si>
  <si>
    <t>EXPEDIENTE N°:</t>
  </si>
  <si>
    <t>ANALISIS DE PRECIOS</t>
  </si>
  <si>
    <t>PRECIOS A:</t>
  </si>
  <si>
    <t>RUBRO:</t>
  </si>
  <si>
    <t>COMPOSICION DE GASTOS GENERALES</t>
  </si>
  <si>
    <t>% Incidencia</t>
  </si>
  <si>
    <t>% Incid. Rubro</t>
  </si>
  <si>
    <t>Gastos Generales de la Empresa</t>
  </si>
  <si>
    <t>Importe</t>
  </si>
  <si>
    <t>PLAN DE TRABAJO Y CURVA DE INVERSIONES</t>
  </si>
  <si>
    <t xml:space="preserve">COMPUTO Y PRESUPUESTO </t>
  </si>
  <si>
    <t>MONTO DE LA OFERTA:</t>
  </si>
  <si>
    <t>Código</t>
  </si>
  <si>
    <t>Descripción</t>
  </si>
  <si>
    <r>
      <t>CPC</t>
    </r>
    <r>
      <rPr>
        <vertAlign val="superscript"/>
        <sz val="8"/>
        <rFont val="Arial"/>
        <family val="2"/>
      </rPr>
      <t>1</t>
    </r>
  </si>
  <si>
    <t>-</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</si>
  <si>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</si>
  <si>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</si>
  <si>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</si>
  <si>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</si>
  <si>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</si>
  <si>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</si>
  <si>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</si>
  <si>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</si>
  <si>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</si>
  <si>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</si>
  <si>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</si>
  <si>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</si>
  <si>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</si>
  <si>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</si>
  <si>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</si>
  <si>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</si>
  <si>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</si>
  <si>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</si>
  <si>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</si>
  <si>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</si>
  <si>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</si>
  <si>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</si>
  <si>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</si>
  <si>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</si>
  <si>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</si>
  <si>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</si>
  <si>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</si>
  <si>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</si>
  <si>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</si>
  <si>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</si>
  <si>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</si>
  <si>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</si>
  <si>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</si>
  <si>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</si>
  <si>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</si>
  <si>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</si>
  <si>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</si>
  <si>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</si>
  <si>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</si>
  <si>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</si>
  <si>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</si>
  <si>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</si>
  <si>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</si>
  <si>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</si>
  <si>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</si>
  <si>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</si>
  <si>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</si>
  <si>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</si>
  <si>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</si>
  <si>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</si>
  <si>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</si>
  <si>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</si>
  <si>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</si>
  <si>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</si>
  <si>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</si>
  <si>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</si>
  <si>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</si>
  <si>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</si>
  <si>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</si>
  <si>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</si>
  <si>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</si>
  <si>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</si>
  <si>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</si>
  <si>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</si>
  <si>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</si>
  <si>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</si>
  <si>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</si>
  <si>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</si>
  <si>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</si>
  <si>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</si>
  <si>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</si>
  <si>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</si>
  <si>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</si>
  <si>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</si>
  <si>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</si>
  <si>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</si>
  <si>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</si>
  <si>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</si>
  <si>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</si>
  <si>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</si>
  <si>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</si>
  <si>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</si>
  <si>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</si>
  <si>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Enduído plástico al agua para exteriores</t>
  </si>
  <si>
    <t>Enduído plástico al agua para interiores</t>
  </si>
  <si>
    <t>Esmalte sintético brillante</t>
  </si>
  <si>
    <t>Esmalte sintético semimate</t>
  </si>
  <si>
    <t>Estaño al 50%</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</si>
  <si>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</si>
  <si>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</si>
  <si>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</si>
  <si>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</si>
  <si>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</si>
  <si>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</si>
  <si>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</si>
  <si>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</si>
  <si>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</si>
  <si>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</si>
  <si>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</si>
  <si>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</si>
  <si>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</si>
  <si>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</si>
  <si>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</si>
  <si>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</si>
  <si>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</si>
  <si>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</si>
  <si>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</si>
  <si>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</si>
  <si>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</si>
  <si>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</si>
  <si>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</si>
  <si>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</si>
  <si>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</si>
  <si>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</si>
  <si>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</si>
  <si>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</si>
  <si>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</si>
  <si>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</si>
  <si>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</si>
  <si>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</si>
  <si>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</si>
  <si>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</si>
  <si>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</si>
  <si>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</si>
  <si>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</si>
  <si>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</si>
  <si>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</si>
  <si>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</si>
  <si>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</si>
  <si>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</si>
  <si>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</si>
  <si>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</si>
  <si>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</si>
  <si>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</si>
  <si>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</si>
  <si>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</si>
  <si>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</si>
  <si>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</si>
  <si>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</si>
  <si>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</si>
  <si>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</si>
  <si>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</si>
  <si>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</si>
  <si>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</si>
  <si>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</si>
  <si>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</si>
  <si>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</si>
  <si>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</si>
  <si>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</si>
  <si>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</si>
  <si>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</si>
  <si>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</si>
  <si>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</si>
  <si>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</si>
  <si>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</si>
  <si>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</si>
  <si>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</si>
  <si>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</si>
  <si>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</si>
  <si>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</si>
  <si>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</si>
  <si>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</si>
  <si>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</si>
  <si>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</si>
  <si>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</si>
  <si>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</si>
  <si>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</si>
  <si>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</si>
  <si>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</si>
  <si>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</si>
  <si>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</si>
  <si>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</si>
  <si>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</si>
  <si>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</si>
  <si>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</si>
  <si>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</si>
  <si>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</si>
  <si>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</si>
  <si>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</si>
  <si>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</si>
  <si>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</si>
  <si>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</si>
  <si>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</si>
  <si>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</si>
  <si>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</si>
  <si>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</si>
  <si>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</si>
  <si>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</si>
  <si>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</si>
  <si>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</si>
  <si>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</si>
  <si>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</si>
  <si>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</si>
  <si>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</si>
  <si>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</si>
  <si>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</si>
  <si>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Vigueta de hormigón pretensado</t>
  </si>
  <si>
    <t>Yeso blanco</t>
  </si>
  <si>
    <t>Zócalo de madera</t>
  </si>
  <si>
    <t xml:space="preserve">Zócalo granítico             </t>
  </si>
  <si>
    <t>Decreto 1295/2002 Artículo 15 Inciso</t>
  </si>
  <si>
    <t>Insumos</t>
  </si>
  <si>
    <t>a)</t>
  </si>
  <si>
    <t>Mano de obra</t>
  </si>
  <si>
    <t>b)</t>
  </si>
  <si>
    <t>Albañilería</t>
  </si>
  <si>
    <t>d)</t>
  </si>
  <si>
    <t>Carpinterías</t>
  </si>
  <si>
    <t>f)</t>
  </si>
  <si>
    <r>
      <t>Andamios</t>
    </r>
    <r>
      <rPr>
        <vertAlign val="superscript"/>
        <sz val="8"/>
        <rFont val="Arial"/>
        <family val="2"/>
      </rPr>
      <t>2</t>
    </r>
  </si>
  <si>
    <t>g)</t>
  </si>
  <si>
    <t>Artefactos de iluminación y cableado</t>
  </si>
  <si>
    <t>h)</t>
  </si>
  <si>
    <t>Caños de PVC para instalaciones varias</t>
  </si>
  <si>
    <t>p)</t>
  </si>
  <si>
    <t>Gastos generales</t>
  </si>
  <si>
    <t>r)</t>
  </si>
  <si>
    <t>Artefactos para baño y grifería</t>
  </si>
  <si>
    <t>s)</t>
  </si>
  <si>
    <t>Hormigón</t>
  </si>
  <si>
    <t>u)</t>
  </si>
  <si>
    <t>Válvulas de bronce</t>
  </si>
  <si>
    <t>v)</t>
  </si>
  <si>
    <t>Electrobombas</t>
  </si>
  <si>
    <t>c)</t>
  </si>
  <si>
    <t>Pisos y revestimientos</t>
  </si>
  <si>
    <t>m)</t>
  </si>
  <si>
    <t>Aceros - Hierro aletado</t>
  </si>
  <si>
    <t>n)</t>
  </si>
  <si>
    <t>Cemento</t>
  </si>
  <si>
    <t>q)</t>
  </si>
  <si>
    <t>Arena</t>
  </si>
  <si>
    <t>Índices del Capítulo Gastos Generales</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</si>
  <si>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</si>
  <si>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</si>
  <si>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</si>
  <si>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</si>
  <si>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</si>
  <si>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</si>
  <si>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</si>
  <si>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</si>
  <si>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</si>
  <si>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</si>
  <si>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</si>
  <si>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</si>
  <si>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</si>
  <si>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</si>
  <si>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</si>
  <si>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</si>
  <si>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</si>
  <si>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</si>
  <si>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</si>
  <si>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</si>
  <si>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</si>
  <si>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</si>
  <si>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Aperturas</t>
  </si>
  <si>
    <t xml:space="preserve">        Mano de obra asalariada</t>
  </si>
  <si>
    <r>
      <t>Mano de obra directa</t>
    </r>
    <r>
      <rPr>
        <sz val="8"/>
        <rFont val="Arial"/>
        <family val="2"/>
      </rPr>
      <t xml:space="preserve"> (en Albañilería y H. Armado)</t>
    </r>
  </si>
  <si>
    <r>
      <t xml:space="preserve">Mano de obra indirecta </t>
    </r>
    <r>
      <rPr>
        <sz val="8"/>
        <rFont val="Arial"/>
        <family val="2"/>
      </rPr>
      <t>(capataz de primera</t>
    </r>
    <r>
      <rPr>
        <vertAlign val="superscript"/>
        <sz val="8"/>
        <rFont val="Arial"/>
        <family val="2"/>
      </rPr>
      <t>2</t>
    </r>
    <r>
      <rPr>
        <sz val="8"/>
        <rFont val="Arial"/>
        <family val="2"/>
      </rPr>
      <t xml:space="preserve">) </t>
    </r>
  </si>
  <si>
    <r>
      <t>Seguro de Accidentes de Trabajo</t>
    </r>
    <r>
      <rPr>
        <vertAlign val="superscript"/>
        <sz val="8"/>
        <rFont val="Arial"/>
        <family val="2"/>
      </rPr>
      <t>3</t>
    </r>
  </si>
  <si>
    <t xml:space="preserve">         Subcontratos de mano de obra</t>
  </si>
  <si>
    <t>Instalación eléctrica</t>
  </si>
  <si>
    <t xml:space="preserve">Instalación sanitaria </t>
  </si>
  <si>
    <t xml:space="preserve">Instalación contra incendio </t>
  </si>
  <si>
    <t>Instalación de gas</t>
  </si>
  <si>
    <t xml:space="preserve">Pintura </t>
  </si>
  <si>
    <t>Codigo Unificado</t>
  </si>
  <si>
    <t>Índice de precios de equipos para la construcción</t>
  </si>
  <si>
    <t>Concepto</t>
  </si>
  <si>
    <t>Guinche 1200 Kg.</t>
  </si>
  <si>
    <t>Hormigoneras de 130 a 300 litros</t>
  </si>
  <si>
    <t>Mesa de corte de cerámicos</t>
  </si>
  <si>
    <t>Mesa de corte de mosaicos</t>
  </si>
  <si>
    <t>Pluma 300 Kg.</t>
  </si>
  <si>
    <t>Taladro percutor</t>
  </si>
  <si>
    <t>Vibrador a péndulo</t>
  </si>
  <si>
    <t xml:space="preserve">Índice de precios de algunos servicios </t>
  </si>
  <si>
    <t>Servicios de alquiler</t>
  </si>
  <si>
    <t>Andamios</t>
  </si>
  <si>
    <r>
      <t>Camión con acoplado</t>
    </r>
    <r>
      <rPr>
        <vertAlign val="superscript"/>
        <sz val="8"/>
        <rFont val="Arial"/>
        <family val="2"/>
      </rPr>
      <t>2</t>
    </r>
  </si>
  <si>
    <r>
      <t>Camión playo</t>
    </r>
    <r>
      <rPr>
        <vertAlign val="superscript"/>
        <sz val="8"/>
        <rFont val="Arial"/>
        <family val="2"/>
      </rPr>
      <t>2</t>
    </r>
  </si>
  <si>
    <t>Camión volcador</t>
  </si>
  <si>
    <t>Contenedor tipo volquete</t>
  </si>
  <si>
    <t>Camioneta</t>
  </si>
  <si>
    <t>Pala cargadora</t>
  </si>
  <si>
    <t>Retroexcavadora</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</si>
  <si>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</si>
  <si>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</si>
  <si>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</si>
  <si>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</si>
  <si>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</si>
  <si>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</si>
  <si>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</si>
  <si>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</si>
  <si>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</si>
  <si>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</si>
  <si>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Amoladoras                                                             </t>
  </si>
  <si>
    <t xml:space="preserve">Arcillas                                                               </t>
  </si>
  <si>
    <t xml:space="preserve">Arenas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</si>
  <si>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</si>
  <si>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</si>
  <si>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</si>
  <si>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</si>
  <si>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</si>
  <si>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</si>
  <si>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</si>
  <si>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</si>
  <si>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</si>
  <si>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</si>
  <si>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Caños y tubos de PVC                                                   </t>
  </si>
  <si>
    <t xml:space="preserve">Capacitores electrolíticos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</si>
  <si>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</si>
  <si>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</si>
  <si>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</si>
  <si>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</si>
  <si>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</si>
  <si>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</si>
  <si>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Cortinas de aluminio                                                   </t>
  </si>
  <si>
    <t xml:space="preserve">Cortinas de enrrollar de PVC                                           </t>
  </si>
  <si>
    <t xml:space="preserve">Cuadernos y blocks                                                     </t>
  </si>
  <si>
    <t xml:space="preserve">Cubiertas agrícolas                                                    </t>
  </si>
  <si>
    <t xml:space="preserve">Cubiertas convencionales                                               </t>
  </si>
  <si>
    <t xml:space="preserve">Cubiertas radiales                                                     </t>
  </si>
  <si>
    <t xml:space="preserve">Cucharas de albañil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</si>
  <si>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</si>
  <si>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</si>
  <si>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</si>
  <si>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</si>
  <si>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</si>
  <si>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</si>
  <si>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</si>
  <si>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</si>
  <si>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</si>
  <si>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</si>
  <si>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</si>
  <si>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</si>
  <si>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</si>
  <si>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</si>
  <si>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</si>
  <si>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</si>
  <si>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</si>
  <si>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</si>
  <si>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</si>
  <si>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</si>
  <si>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</si>
  <si>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</si>
  <si>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</si>
  <si>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</si>
  <si>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</si>
  <si>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</si>
  <si>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</si>
  <si>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</si>
  <si>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</si>
  <si>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</si>
  <si>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</si>
  <si>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</si>
  <si>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</si>
  <si>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</si>
  <si>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</si>
  <si>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</si>
  <si>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</si>
  <si>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</si>
  <si>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</si>
  <si>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</si>
  <si>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</si>
  <si>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</si>
  <si>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</si>
  <si>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</si>
  <si>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</si>
  <si>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</si>
  <si>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</si>
  <si>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</si>
  <si>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</si>
  <si>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</si>
  <si>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</si>
  <si>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</si>
  <si>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</si>
  <si>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</si>
  <si>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</si>
  <si>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</si>
  <si>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</si>
  <si>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</si>
  <si>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</si>
  <si>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</si>
  <si>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</si>
  <si>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Yesos y piedras calizas                                                </t>
  </si>
  <si>
    <t>IMPORTADOS</t>
  </si>
  <si>
    <t xml:space="preserve">Accesorios y repuestos para máquinas de uso especial                 </t>
  </si>
  <si>
    <t xml:space="preserve">Aceros aleados                                                       </t>
  </si>
  <si>
    <t xml:space="preserve">Chapas de hierro al silicio                                              </t>
  </si>
  <si>
    <t xml:space="preserve">Chapas de hierro/acero                                               </t>
  </si>
  <si>
    <t xml:space="preserve">Estaño                                                               </t>
  </si>
  <si>
    <t xml:space="preserve">Maderas aserradas                                                    </t>
  </si>
  <si>
    <t xml:space="preserve">Máquinas para perforar, taladrar o fresar                            </t>
  </si>
  <si>
    <t xml:space="preserve">Máquinas para rebanar, afilar, amolar, pulir u otro acabado          </t>
  </si>
  <si>
    <t xml:space="preserve">Papeles                                                              </t>
  </si>
  <si>
    <t xml:space="preserve">Piezas y partes para máquinas de uso general (Rodamientos)                         </t>
  </si>
  <si>
    <t xml:space="preserve">Toner                                                                </t>
  </si>
  <si>
    <t>Cuadro 1. Índice de Precios Internos Básicos al por Mayor (IPIB), mayor desagregación disponible</t>
  </si>
  <si>
    <t>Cuadro 2. Índice de Precios Internos Básicos al por Mayor (IPIB), desagregación inmediata superior disponible</t>
  </si>
  <si>
    <t>Clasificación</t>
  </si>
  <si>
    <r>
      <t>CIIU R3</t>
    </r>
    <r>
      <rPr>
        <b/>
        <vertAlign val="superscript"/>
        <sz val="8"/>
        <rFont val="Arial"/>
        <family val="2"/>
      </rPr>
      <t>1</t>
    </r>
  </si>
  <si>
    <t>NACIONALES</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</si>
  <si>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</si>
  <si>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</si>
  <si>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</si>
  <si>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</si>
  <si>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</si>
  <si>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</si>
  <si>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</si>
  <si>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</si>
  <si>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</si>
  <si>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</si>
  <si>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</si>
  <si>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</si>
  <si>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</si>
  <si>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</si>
  <si>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</si>
  <si>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</si>
  <si>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</si>
  <si>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</si>
  <si>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</si>
  <si>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</si>
  <si>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</si>
  <si>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</si>
  <si>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</si>
  <si>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</si>
  <si>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</si>
  <si>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</si>
  <si>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</si>
  <si>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Cuadro 2. Índices del Capítulo Materiales, desagregación inmediata superior disponible</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</si>
  <si>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</si>
  <si>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</si>
  <si>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</si>
  <si>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</si>
  <si>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41/42/51</t>
  </si>
  <si>
    <t>Ventana corrediza metálica y ventiluz metálico (incluye: Ventana corrediza metálica, Ventana corrediza metálica con vidrio repartido y Ventiluz metálico)</t>
  </si>
  <si>
    <t>Cuadro 1. Índices del Capítulo Materiales, mayor desagregación disponible</t>
  </si>
  <si>
    <t>Cuadro 1. Índices del Capítulo Mano de Obra, mayor desagregación disponible</t>
  </si>
  <si>
    <t>Cuadro 2. Índices del Capítulo Mano de Obra, desagregación disponible</t>
  </si>
  <si>
    <t>Yesería (incluye: mano de obra de subcontrato de yesería y sus materiales intervinientes para dicho ítem)</t>
  </si>
  <si>
    <t>Productos químicos</t>
  </si>
  <si>
    <t>Motores eléctricos y equipos de aire acondicionado</t>
  </si>
  <si>
    <t>Asfaltos, combustibles y lubricantes</t>
  </si>
  <si>
    <t>Medidores de caudal</t>
  </si>
  <si>
    <t>Membrana impermeabilizante</t>
  </si>
  <si>
    <t>Equipo - Amortización de equipo</t>
  </si>
  <si>
    <t>e)</t>
  </si>
  <si>
    <t>i)</t>
  </si>
  <si>
    <t>k)</t>
  </si>
  <si>
    <t>t)</t>
  </si>
  <si>
    <t>w)</t>
  </si>
  <si>
    <t>j)</t>
  </si>
  <si>
    <t>Índices de los componentes incluidos en el Decreto 1295/2002.</t>
  </si>
  <si>
    <t>Índice de Precios Internos Básicos al por Mayor (IPIB).</t>
  </si>
  <si>
    <t>DATOS REDETERMINACION</t>
  </si>
  <si>
    <t>CÓDIGO</t>
  </si>
  <si>
    <t>DESCRIPCIÓN</t>
  </si>
  <si>
    <t>Terciado Fenólico e= 18mm.  Mts. 1,22x 2,44</t>
  </si>
  <si>
    <t>Alamo Tirante 3" X 3" x mt 2,25</t>
  </si>
  <si>
    <t>Puntales de Alamo de 8,5 cm x 2,5 m.</t>
  </si>
  <si>
    <t>Hierro Torcionado  8mm. "Acindar" x 12 mts</t>
  </si>
  <si>
    <t>Clavos Punta Paris 2"</t>
  </si>
  <si>
    <t>Alambre Nº 17</t>
  </si>
  <si>
    <t>Poliestireno expandido e = 1 cm.</t>
  </si>
  <si>
    <t>Esmalte sintetico blanco x 4 lts tipo ALBA</t>
  </si>
  <si>
    <t>Vidrio transparente de 3mm  precio x m2.</t>
  </si>
  <si>
    <t>Cable de Cobre aislado de 1,5mm tipo Pirelli</t>
  </si>
  <si>
    <t>Caja de Acero rectangular MOP</t>
  </si>
  <si>
    <t>Caño de Acero Semipesado 3/4"</t>
  </si>
  <si>
    <t>Tomacorriente de Embutir c/tapa tipo "Exul"</t>
  </si>
  <si>
    <t>Caño Negro c/expoxi de 3/4"</t>
  </si>
  <si>
    <t>Tubo de PVC 3,2mmdiam x 63mm x 4 mts</t>
  </si>
  <si>
    <t>Deposito de Fº Cº embutir de 16 lts.</t>
  </si>
  <si>
    <t>Llave de Bronce 3/4" Fv (paso)</t>
  </si>
  <si>
    <t>Inodoro Pedestal  blanco FERRUM ANDINA</t>
  </si>
  <si>
    <t>Tanque de Plastico para agua tricapa850lts. Aprobado.</t>
  </si>
  <si>
    <t>Portarrollo blanco FERRUM  FIX</t>
  </si>
  <si>
    <t>Llave de gas con roseta de 1/2"</t>
  </si>
  <si>
    <t>Chapadur superpuerta 1,22x2,13</t>
  </si>
  <si>
    <t xml:space="preserve">Alamo Tabla 1" X 4" </t>
  </si>
  <si>
    <t>Chapa de Hierro Nº 18 medidas (1,22x2,44)</t>
  </si>
  <si>
    <t>Pomela de Hierro re. 140x170</t>
  </si>
  <si>
    <t>Cerradura tipo kallay nº 4006</t>
  </si>
  <si>
    <t>Gas Oil</t>
  </si>
  <si>
    <t xml:space="preserve">Nafta Super </t>
  </si>
  <si>
    <t>Aceite Diesel Movil extra 15/40</t>
  </si>
  <si>
    <t>Piedra Nº 1</t>
  </si>
  <si>
    <t>Piedra Nº 2</t>
  </si>
  <si>
    <t>Piedra Nº 3</t>
  </si>
  <si>
    <t>Arena para sellado</t>
  </si>
  <si>
    <t>Triturado 8 mm</t>
  </si>
  <si>
    <t>Triturado 20 mm</t>
  </si>
  <si>
    <t>Materia Granular p/sub-base bajo 3"</t>
  </si>
  <si>
    <t>Materia Granular p/base bajo 2"</t>
  </si>
  <si>
    <t>Cementi tipo 50/60</t>
  </si>
  <si>
    <t>Asfaliq EM1</t>
  </si>
  <si>
    <t>Asfaliq ER1</t>
  </si>
  <si>
    <t>Emulsion EBCR</t>
  </si>
  <si>
    <t>Bitalco 70/100</t>
  </si>
  <si>
    <t>Mezcla 70/30</t>
  </si>
  <si>
    <t>Postes metalicos pesados long. 1,50</t>
  </si>
  <si>
    <t>Alas terminales comunes (0,73 m)</t>
  </si>
  <si>
    <t>Caño Armco MP100 chapa ac. 2 mm Ondul. Y Galv.; 2mts. Diam.</t>
  </si>
  <si>
    <t>Powergel 800 encartuchado Kg</t>
  </si>
  <si>
    <t>Detonador Comun Nº 8  Kg.</t>
  </si>
  <si>
    <t>Mecha Lenta Kg.</t>
  </si>
  <si>
    <t>Detonador Noneles 1/15 seriados c/u</t>
  </si>
  <si>
    <t>Cordon Detonante 5 Grs/mts. Kg.</t>
  </si>
  <si>
    <t>Gav. Malla 6x8 alam.zinc 5% 3mm de ref. mt 1x1x1</t>
  </si>
  <si>
    <t>Alambre galvanizado para gavion</t>
  </si>
  <si>
    <t>180 X M3      H-8</t>
  </si>
  <si>
    <t>250 X M3      H-13</t>
  </si>
  <si>
    <t>310 X M3      H-17</t>
  </si>
  <si>
    <t>Pint/reflec p/demerc. Horiz. Temp.Amb.x 20 lts</t>
  </si>
  <si>
    <t>Diluyente para demarcación x 20 lts</t>
  </si>
  <si>
    <t>Pintura ligante imprimador x 20 lts</t>
  </si>
  <si>
    <t>Caño PVC  k10 DE 1/2"</t>
  </si>
  <si>
    <t>Acople Rapido 1/2"</t>
  </si>
  <si>
    <t>Estaño en Barra al 33%</t>
  </si>
  <si>
    <t>Caño Hormigon comprimido 0,40 mts.</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</si>
  <si>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</si>
  <si>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</si>
  <si>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</si>
  <si>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</si>
  <si>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</si>
  <si>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</si>
  <si>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</si>
  <si>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</si>
  <si>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</si>
  <si>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</si>
  <si>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</si>
  <si>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</si>
  <si>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</si>
  <si>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</si>
  <si>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</si>
  <si>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</si>
  <si>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Brazo Metalico s/ CN 77 con collar y bulones</t>
  </si>
  <si>
    <t>Cable Cu  tipo talle 2x2x5 mm2</t>
  </si>
  <si>
    <t>Morseto bimetalico deriv. 1360/1 B</t>
  </si>
  <si>
    <t>Artefacto Meriza 66</t>
  </si>
  <si>
    <t>Balasto + Ignitor P/Interior de 150 W / 220 V</t>
  </si>
  <si>
    <t>Aislador MN17</t>
  </si>
  <si>
    <t>RACK 479</t>
  </si>
  <si>
    <t>Fleje Aluminio de 10 x 1 mm</t>
  </si>
  <si>
    <t>Morseto 1976/4  -  AL-AL</t>
  </si>
  <si>
    <t>Canto rodado clasificado</t>
  </si>
  <si>
    <t>(Valores Netos sin Impuestos)</t>
  </si>
  <si>
    <t>TOTAL GASTOS GENERALES</t>
  </si>
  <si>
    <t>UBICACIÓN:</t>
  </si>
  <si>
    <t>COMITENTE:</t>
  </si>
  <si>
    <t>CONTRATISTA:</t>
  </si>
  <si>
    <t>A - MATERIALES</t>
  </si>
  <si>
    <t>B - MANO DE OBRA</t>
  </si>
  <si>
    <t>C - EQUIPOS</t>
  </si>
  <si>
    <t>ml</t>
  </si>
  <si>
    <t>Capa aisladora horizontal</t>
  </si>
  <si>
    <t>Oficial Especializado</t>
  </si>
  <si>
    <t xml:space="preserve">Oficial </t>
  </si>
  <si>
    <t>Ayudante</t>
  </si>
  <si>
    <t>DIRECCIÓN NACIONAL DE VIALIDAD</t>
  </si>
  <si>
    <t>VALORES DE INSUMOS DE TABLA I</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</si>
  <si>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</si>
  <si>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</si>
  <si>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</si>
  <si>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</si>
  <si>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</si>
  <si>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</si>
  <si>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</si>
  <si>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</si>
  <si>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</si>
  <si>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</si>
  <si>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</si>
  <si>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</si>
  <si>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</si>
  <si>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</si>
  <si>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</si>
  <si>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</si>
  <si>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</si>
  <si>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</si>
  <si>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</si>
  <si>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</si>
  <si>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</si>
  <si>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</si>
  <si>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</si>
  <si>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</si>
  <si>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</si>
  <si>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</si>
  <si>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</si>
  <si>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</si>
  <si>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</si>
  <si>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</si>
  <si>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</si>
  <si>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</si>
  <si>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</si>
  <si>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</si>
  <si>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</si>
  <si>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</si>
  <si>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</si>
  <si>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</si>
  <si>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</si>
  <si>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</si>
  <si>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</si>
  <si>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</si>
  <si>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</si>
  <si>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</si>
  <si>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</si>
  <si>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</si>
  <si>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</si>
  <si>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</si>
  <si>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</si>
  <si>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</si>
  <si>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</si>
  <si>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</si>
  <si>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</si>
  <si>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</si>
  <si>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</si>
  <si>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</si>
  <si>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</si>
  <si>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</si>
  <si>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</si>
  <si>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</si>
  <si>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</si>
  <si>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</si>
  <si>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</si>
  <si>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</si>
  <si>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</si>
  <si>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</si>
  <si>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</si>
  <si>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</si>
  <si>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</si>
  <si>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</si>
  <si>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</si>
  <si>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</si>
  <si>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</si>
  <si>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</si>
  <si>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</si>
  <si>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</si>
  <si>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</si>
  <si>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</si>
  <si>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</si>
  <si>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</si>
  <si>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</si>
  <si>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</si>
  <si>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TRANSPORTES:</t>
  </si>
  <si>
    <t>86.1</t>
  </si>
  <si>
    <t>CAMION SOLO:</t>
  </si>
  <si>
    <t>86.1.1</t>
  </si>
  <si>
    <t>Chasis.</t>
  </si>
  <si>
    <t>86.1.2</t>
  </si>
  <si>
    <t>Caja.</t>
  </si>
  <si>
    <t>86.1.3</t>
  </si>
  <si>
    <t>Cubiertas y cámaras.</t>
  </si>
  <si>
    <t>86.1.4</t>
  </si>
  <si>
    <t>Gas-oil</t>
  </si>
  <si>
    <t>86.1.5</t>
  </si>
  <si>
    <t>Chofer.</t>
  </si>
  <si>
    <t>86.2</t>
  </si>
  <si>
    <t>CAMION CON ACOPLADO:</t>
  </si>
  <si>
    <t>86.2.1</t>
  </si>
  <si>
    <t>86.2.2</t>
  </si>
  <si>
    <t>Acoplado.</t>
  </si>
  <si>
    <t>86.2.3</t>
  </si>
  <si>
    <t>86.2.4</t>
  </si>
  <si>
    <t>86.2.5</t>
  </si>
  <si>
    <t>86.2.6</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</si>
  <si>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</si>
  <si>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</si>
  <si>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</si>
  <si>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</si>
  <si>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</si>
  <si>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</si>
  <si>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</si>
  <si>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</si>
  <si>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</si>
  <si>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</si>
  <si>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</si>
  <si>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</si>
  <si>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</si>
  <si>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</si>
  <si>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</si>
  <si>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</si>
  <si>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</si>
  <si>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</si>
  <si>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</si>
  <si>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T R A N S P O R T E S    C A R R E T E R O S  -   C A M I O N    S O L O</t>
  </si>
  <si>
    <t>T R A N S P O R T E S    C A R R E T E R O S  -   C A M I O N    C O N    A C O P L A D O</t>
  </si>
  <si>
    <t>Producto</t>
  </si>
  <si>
    <t>Mano de Obra</t>
  </si>
  <si>
    <t>Materiales</t>
  </si>
  <si>
    <t>Madera</t>
  </si>
  <si>
    <t>Hierros</t>
  </si>
  <si>
    <t>Áridos</t>
  </si>
  <si>
    <t>Arena clasificada lavada</t>
  </si>
  <si>
    <t>Aglomerantes</t>
  </si>
  <si>
    <t>Cemento aprobado con envase x 50 Kg. " Loma Negra"</t>
  </si>
  <si>
    <t>Calcemit c/env x 30 Kg.</t>
  </si>
  <si>
    <t>Cemento blanco bolsa de 42 Kg. "Pingüino"</t>
  </si>
  <si>
    <t>Ladrillos y Viguetas</t>
  </si>
  <si>
    <t>Aislantes</t>
  </si>
  <si>
    <t>Emulsión asfáltica envase x 18 lts. (RicAsfalt )</t>
  </si>
  <si>
    <t>Pinturas y afines</t>
  </si>
  <si>
    <t>Vidrios y otros</t>
  </si>
  <si>
    <t>Electricidad</t>
  </si>
  <si>
    <t>Instalaciones Sanitarias y Gas</t>
  </si>
  <si>
    <t>Carpintería Metálica y Madera</t>
  </si>
  <si>
    <t>Combustibles</t>
  </si>
  <si>
    <t>Piedras y Triturados</t>
  </si>
  <si>
    <t>Asfaltos</t>
  </si>
  <si>
    <t>Defensas Viales de Seguridad</t>
  </si>
  <si>
    <t>Explosivos</t>
  </si>
  <si>
    <t>Gaviones</t>
  </si>
  <si>
    <t>Cubiertas</t>
  </si>
  <si>
    <t>CUBIERTA CON TACOS 1000 X 20 16 T.</t>
  </si>
  <si>
    <t>CUBIERTAS SIN TACOS 1000 X 20 16T</t>
  </si>
  <si>
    <t>CUBIERTA 1400 X 24 12 TELAS</t>
  </si>
  <si>
    <t>CUBIERTA 23,5 X 25 20 T</t>
  </si>
  <si>
    <t>CUBIERTA 26,5 X 25 20 T</t>
  </si>
  <si>
    <t>Señalamientos</t>
  </si>
  <si>
    <t>Ferretería</t>
  </si>
  <si>
    <t>Instalación agua y cloacas (OSSE)</t>
  </si>
  <si>
    <t>Electricidad externa (Energía San Juan)</t>
  </si>
  <si>
    <t>Mármoles y granitos</t>
  </si>
  <si>
    <t>Artefactos baño y cocina</t>
  </si>
  <si>
    <t xml:space="preserve">Equipamiento </t>
  </si>
  <si>
    <t>I</t>
  </si>
  <si>
    <t>OBRAS DE ARQUITECTURA</t>
  </si>
  <si>
    <t>0001</t>
  </si>
  <si>
    <t>TRABAJOS PRELIMINARES</t>
  </si>
  <si>
    <t>Movilización de obra</t>
  </si>
  <si>
    <t>0002</t>
  </si>
  <si>
    <t>Obrador</t>
  </si>
  <si>
    <t>0003</t>
  </si>
  <si>
    <t>Cartel de obra</t>
  </si>
  <si>
    <t>0004</t>
  </si>
  <si>
    <t>Limpieza de terreno</t>
  </si>
  <si>
    <t>0005</t>
  </si>
  <si>
    <t>Erradicación de árboles</t>
  </si>
  <si>
    <t>0006</t>
  </si>
  <si>
    <t>Demoliciones incluido retiro de material</t>
  </si>
  <si>
    <t>0007</t>
  </si>
  <si>
    <t>Replanteo</t>
  </si>
  <si>
    <t>MOVIMIENTOS DE SUELOS</t>
  </si>
  <si>
    <t>Relleno y compactación</t>
  </si>
  <si>
    <t>Excavación para subsuelo</t>
  </si>
  <si>
    <t>Excavación para fundaciones</t>
  </si>
  <si>
    <t>Hormigón de limpieza</t>
  </si>
  <si>
    <t>Hormigón para cimientos</t>
  </si>
  <si>
    <t>Contrapiso</t>
  </si>
  <si>
    <t>Contrapiso armado</t>
  </si>
  <si>
    <t>HORMIGON ARMADO</t>
  </si>
  <si>
    <t>Bases</t>
  </si>
  <si>
    <t>Vigas de arriostramiento</t>
  </si>
  <si>
    <t>Vigas de fundación</t>
  </si>
  <si>
    <t>Vigas de encadenado</t>
  </si>
  <si>
    <t>Zapatas corridas</t>
  </si>
  <si>
    <t>Columnas de encadenado</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</si>
  <si>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</si>
  <si>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</si>
  <si>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</si>
  <si>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</si>
  <si>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</si>
  <si>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</si>
  <si>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</si>
  <si>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</si>
  <si>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</si>
  <si>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</si>
  <si>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</si>
  <si>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</si>
  <si>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</si>
  <si>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</si>
  <si>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</si>
  <si>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</si>
  <si>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</si>
  <si>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</si>
  <si>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</si>
  <si>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</si>
  <si>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</si>
  <si>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</si>
  <si>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</si>
  <si>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</si>
  <si>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</si>
  <si>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</si>
  <si>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</si>
  <si>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</si>
  <si>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</si>
  <si>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</si>
  <si>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</si>
  <si>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</si>
  <si>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</si>
  <si>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</si>
  <si>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</si>
  <si>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</si>
  <si>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</si>
  <si>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</si>
  <si>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</si>
  <si>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</si>
  <si>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</si>
  <si>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</si>
  <si>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</si>
  <si>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</si>
  <si>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</si>
  <si>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</si>
  <si>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</si>
  <si>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</si>
  <si>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</si>
  <si>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</si>
  <si>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</si>
  <si>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</si>
  <si>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</si>
  <si>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</si>
  <si>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</si>
  <si>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</si>
  <si>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</si>
  <si>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</si>
  <si>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</si>
  <si>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</si>
  <si>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</si>
  <si>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</si>
  <si>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</si>
  <si>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</si>
  <si>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</si>
  <si>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</si>
  <si>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</si>
  <si>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</si>
  <si>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</si>
  <si>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</si>
  <si>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</si>
  <si>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</si>
  <si>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</si>
  <si>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</si>
  <si>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</si>
  <si>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</si>
  <si>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</si>
  <si>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</si>
  <si>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</si>
  <si>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</si>
  <si>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</si>
  <si>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</si>
  <si>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</si>
  <si>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</si>
  <si>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</si>
  <si>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</si>
  <si>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</si>
  <si>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</si>
  <si>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</si>
  <si>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</si>
  <si>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</si>
  <si>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</si>
  <si>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</si>
  <si>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</si>
  <si>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</si>
  <si>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</si>
  <si>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</si>
  <si>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</si>
  <si>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</si>
  <si>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</si>
  <si>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</si>
  <si>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</si>
  <si>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</si>
  <si>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</si>
  <si>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</si>
  <si>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</si>
  <si>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</si>
  <si>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</si>
  <si>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</si>
  <si>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</si>
  <si>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</si>
  <si>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</si>
  <si>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</si>
  <si>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</si>
  <si>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</si>
  <si>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</si>
  <si>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</si>
  <si>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</si>
  <si>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</si>
  <si>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</si>
  <si>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</si>
  <si>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</si>
  <si>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</si>
  <si>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</si>
  <si>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</si>
  <si>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</si>
  <si>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</si>
  <si>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</si>
  <si>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</si>
  <si>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</si>
  <si>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</si>
  <si>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</si>
  <si>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</si>
  <si>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</si>
  <si>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</si>
  <si>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</si>
  <si>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</si>
  <si>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</si>
  <si>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</si>
  <si>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</si>
  <si>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</si>
  <si>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</si>
  <si>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</si>
  <si>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</si>
  <si>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</si>
  <si>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</si>
  <si>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</si>
  <si>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</si>
  <si>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</si>
  <si>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</si>
  <si>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</si>
  <si>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</si>
  <si>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</si>
  <si>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</si>
  <si>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</si>
  <si>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</si>
  <si>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</si>
  <si>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</si>
  <si>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</si>
  <si>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</si>
  <si>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</si>
  <si>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</si>
  <si>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</si>
  <si>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</si>
  <si>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</si>
  <si>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</si>
  <si>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</si>
  <si>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</si>
  <si>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</si>
  <si>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</si>
  <si>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</si>
  <si>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</si>
  <si>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</si>
  <si>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</si>
  <si>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</si>
  <si>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</si>
  <si>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</si>
  <si>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</si>
  <si>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un</t>
  </si>
  <si>
    <t>Inversión Acumulada</t>
  </si>
  <si>
    <t>FECHA APERTURA LICITACIÓN:</t>
  </si>
  <si>
    <t>ANTICIPO FINANCIERO/ACOPIO:</t>
  </si>
  <si>
    <t>RUBRO ITEM</t>
  </si>
  <si>
    <t>1-</t>
  </si>
  <si>
    <t>2-</t>
  </si>
  <si>
    <t>3-</t>
  </si>
  <si>
    <t>4-</t>
  </si>
  <si>
    <t>5-</t>
  </si>
  <si>
    <t>CODIGO</t>
  </si>
  <si>
    <t>DESCRIPCION</t>
  </si>
  <si>
    <t>IIEE-SJ - 103000</t>
  </si>
  <si>
    <t>Oficial</t>
  </si>
  <si>
    <t>IIEE-SJ - 102000</t>
  </si>
  <si>
    <t>IIEE-SJ - 101000</t>
  </si>
  <si>
    <t>PRECIO SIN IVA</t>
  </si>
  <si>
    <t>LISTADO DE INSUMOS - MANO DE OBRA, MATERIALES Y EQUIPOS - PARA LA OBRA</t>
  </si>
  <si>
    <t>IIEE-SJ - 203001</t>
  </si>
  <si>
    <t>DEP-EQ</t>
  </si>
  <si>
    <t>IMPUESTO AL VALOR AGREGADO</t>
  </si>
  <si>
    <t>BENEFICIO</t>
  </si>
  <si>
    <t>GASTOS GENERALES</t>
  </si>
  <si>
    <t>PRECIO TOTAL DEL ITEM</t>
  </si>
  <si>
    <t>COEFICIENTE DE PASO</t>
  </si>
  <si>
    <t>FIN</t>
  </si>
  <si>
    <t>Anticipo Financiero</t>
  </si>
  <si>
    <t>DATOS A COMPLETAR POR LA REPARTICIÓN</t>
  </si>
  <si>
    <t>DATOS A COMPLETAR POR EL OFERENTE</t>
  </si>
  <si>
    <t>DENOMINACIÓN INSUMO</t>
  </si>
  <si>
    <t>Total Gastos Generales de Obra</t>
  </si>
  <si>
    <t>INSTRUCCIONES PARA EL LLENADO DE LA PLANILLA</t>
  </si>
  <si>
    <r>
      <rPr>
        <sz val="12"/>
        <rFont val="Arial"/>
        <family val="2"/>
      </rPr>
      <t>Pestaña</t>
    </r>
    <r>
      <rPr>
        <b/>
        <sz val="12"/>
        <rFont val="Arial"/>
        <family val="2"/>
      </rPr>
      <t xml:space="preserve"> Datos</t>
    </r>
  </si>
  <si>
    <r>
      <rPr>
        <sz val="12"/>
        <rFont val="Arial"/>
        <family val="2"/>
      </rPr>
      <t>Pestaña</t>
    </r>
    <r>
      <rPr>
        <b/>
        <sz val="12"/>
        <rFont val="Arial"/>
        <family val="2"/>
      </rPr>
      <t xml:space="preserve"> CyP</t>
    </r>
  </si>
  <si>
    <r>
      <rPr>
        <sz val="12"/>
        <rFont val="Arial"/>
        <family val="2"/>
      </rPr>
      <t>Pestaña</t>
    </r>
    <r>
      <rPr>
        <b/>
        <sz val="12"/>
        <rFont val="Arial"/>
        <family val="2"/>
      </rPr>
      <t xml:space="preserve"> AP</t>
    </r>
  </si>
  <si>
    <r>
      <rPr>
        <sz val="12"/>
        <rFont val="Arial"/>
        <family val="2"/>
      </rPr>
      <t>Pestaña</t>
    </r>
    <r>
      <rPr>
        <b/>
        <sz val="12"/>
        <rFont val="Arial"/>
        <family val="2"/>
      </rPr>
      <t xml:space="preserve"> Insumos</t>
    </r>
  </si>
  <si>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</si>
  <si>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r>
      <rPr>
        <sz val="12"/>
        <rFont val="Arial"/>
        <family val="2"/>
      </rPr>
      <t>Pestaña</t>
    </r>
    <r>
      <rPr>
        <b/>
        <sz val="12"/>
        <rFont val="Arial"/>
        <family val="2"/>
      </rPr>
      <t xml:space="preserve"> PTyCI</t>
    </r>
  </si>
  <si>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</si>
  <si>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</si>
  <si>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PLAN DE TRABAJO</t>
  </si>
  <si>
    <t>AVANCE PORCENTUAL OBRA</t>
  </si>
  <si>
    <t>CURVA DE INVERSIÓN</t>
  </si>
  <si>
    <t>AVANCE MONETARIO</t>
  </si>
  <si>
    <t>COSTOS UNITARIO</t>
  </si>
  <si>
    <t>PRECIO UNITARIO</t>
  </si>
  <si>
    <t>TABLA DE ÍTEMS DEL PROYECTO</t>
  </si>
  <si>
    <t>INGRESOS BRUTOS Y L. HOGAR</t>
  </si>
  <si>
    <t>INGRESO DESIGNACIÓN POR
CÓDIGO RUBRO - ÍTEM</t>
  </si>
  <si>
    <t>INGRESO DESIGNACIÓN SIN CODIFICACIÓN</t>
  </si>
  <si>
    <t>DESIGNACIÓN ITEM</t>
  </si>
  <si>
    <t>TOTAL OFERTA</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</si>
  <si>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</si>
  <si>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</si>
  <si>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</si>
  <si>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</si>
  <si>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Los datos del costo unitario se completa automáticamente a medida que se completan los datos de cada uno de los análisis de precio por parte del Oferente, asi como los calculos de los costos y porcentaje de incidencia.</t>
  </si>
  <si>
    <t>Las columnas L, M, N y O están reservadas para poder generar la numeración automática por lo que no deberán ser borradas y modificadas, solamente pueden ser copiadas y pegadas en caso de necesitar mas filas por la cantidad de ítems que posee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</si>
  <si>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</si>
  <si>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Esta pestaña resulta de fundamental importancia para generar los certificados de redeterminación de precios en caso de ser necesario.</t>
  </si>
  <si>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</si>
  <si>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</si>
  <si>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</si>
  <si>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A COMPLETAR POR EL OFERENTE PARA ENTREGAR PLANILLAS DE LICITACIÓN</t>
  </si>
  <si>
    <t>En todos los casos es conveniente que una vez completos todos los datos se revisen las distintas pestañas de manera que no queden renglones en blanco</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</si>
  <si>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</si>
  <si>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</si>
  <si>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</si>
  <si>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</si>
  <si>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t>Se dejan en la planilla algunos insumos de ejemplo</t>
  </si>
  <si>
    <t>Oficial especializado</t>
  </si>
  <si>
    <t>Medio Oficial</t>
  </si>
  <si>
    <t xml:space="preserve">INSTITUTO DE INVESTIGACIONES ECONÓMICAS Y ESTADÍSTICAS SJ </t>
  </si>
  <si>
    <t>IIEE-SJ - 2</t>
  </si>
  <si>
    <t>IIEE-SJ - 201</t>
  </si>
  <si>
    <t>IIEE-SJ - 201001</t>
  </si>
  <si>
    <t>IIEE-SJ - 201002</t>
  </si>
  <si>
    <t>IIEE-SJ - 201003</t>
  </si>
  <si>
    <t>IIEE-SJ - 202</t>
  </si>
  <si>
    <t>IIEE-SJ - 202001</t>
  </si>
  <si>
    <t>IIEE-SJ - 202002</t>
  </si>
  <si>
    <t>IIEE-SJ - 202003</t>
  </si>
  <si>
    <t>IIEE-SJ - 203</t>
  </si>
  <si>
    <t>IIEE-SJ - 203002</t>
  </si>
  <si>
    <t>IIEE-SJ - 204</t>
  </si>
  <si>
    <t>IIEE-SJ - 204001</t>
  </si>
  <si>
    <t>IIEE-SJ - 204002</t>
  </si>
  <si>
    <t>IIEE-SJ - 204003</t>
  </si>
  <si>
    <t>IIEE-SJ - 205</t>
  </si>
  <si>
    <t>IIEE-SJ - 205001</t>
  </si>
  <si>
    <t>Ladrillos comunes</t>
  </si>
  <si>
    <t>IIEE-SJ - 205002</t>
  </si>
  <si>
    <t>Ladrillón de 1°</t>
  </si>
  <si>
    <t>IIEE-SJ - 206</t>
  </si>
  <si>
    <t>IIEE-SJ - 206001</t>
  </si>
  <si>
    <t>IIEE-SJ - 206002</t>
  </si>
  <si>
    <t>IIEE-SJ - 207</t>
  </si>
  <si>
    <t>IIEE-SJ - 207001</t>
  </si>
  <si>
    <t>IIEE-SJ - 208</t>
  </si>
  <si>
    <t>IIEE-SJ - 208001</t>
  </si>
  <si>
    <t>IIEE-SJ - 209</t>
  </si>
  <si>
    <t>IIEE-SJ - 209001</t>
  </si>
  <si>
    <t>IIEE-SJ - 209002</t>
  </si>
  <si>
    <t>IIEE-SJ - 209003</t>
  </si>
  <si>
    <t>IIEE-SJ - 209004</t>
  </si>
  <si>
    <t>IIEE-SJ - 210</t>
  </si>
  <si>
    <t>IIEE-SJ - 210001</t>
  </si>
  <si>
    <t>IIEE-SJ - 210002</t>
  </si>
  <si>
    <t>IIEE-SJ - 210003</t>
  </si>
  <si>
    <t>IIEE-SJ - 210004</t>
  </si>
  <si>
    <t>IIEE-SJ - 210005</t>
  </si>
  <si>
    <t>IIEE-SJ - 210006</t>
  </si>
  <si>
    <t>IIEE-SJ - 210007</t>
  </si>
  <si>
    <t>IIEE-SJ - 210008</t>
  </si>
  <si>
    <t>IIEE-SJ - 211</t>
  </si>
  <si>
    <t>IIEE-SJ - 211001</t>
  </si>
  <si>
    <t>IIEE-SJ - 211002</t>
  </si>
  <si>
    <t>IIEE-SJ - 211003</t>
  </si>
  <si>
    <t>IIEE-SJ - 211004</t>
  </si>
  <si>
    <t>IIEE-SJ - 211005</t>
  </si>
  <si>
    <t>IIEE-SJ - 212</t>
  </si>
  <si>
    <t>IIEE-SJ - 212001</t>
  </si>
  <si>
    <t>IIEE-SJ - 212002</t>
  </si>
  <si>
    <t>IIEE-SJ - 212004</t>
  </si>
  <si>
    <t>IIEE-SJ - 213</t>
  </si>
  <si>
    <t>IIEE-SJ - 213001</t>
  </si>
  <si>
    <t>IIEE-SJ - 213002</t>
  </si>
  <si>
    <t>IIEE-SJ - 213003</t>
  </si>
  <si>
    <t>IIEE-SJ - 213004</t>
  </si>
  <si>
    <t>IIEE-SJ - 213005</t>
  </si>
  <si>
    <t>IIEE-SJ - 213006</t>
  </si>
  <si>
    <t>IIEE-SJ - 213007</t>
  </si>
  <si>
    <t>IIEE-SJ - 213008</t>
  </si>
  <si>
    <t>IIEE-SJ - 214</t>
  </si>
  <si>
    <t>IIEE-SJ - 214001</t>
  </si>
  <si>
    <t>IIEE-SJ - 214002</t>
  </si>
  <si>
    <t>IIEE-SJ - 214003</t>
  </si>
  <si>
    <t>IIEE-SJ - 214004</t>
  </si>
  <si>
    <t>IIEE-SJ - 214005</t>
  </si>
  <si>
    <t>IIEE-SJ - 214006</t>
  </si>
  <si>
    <t>IIEE-SJ - 215</t>
  </si>
  <si>
    <t>IIEE-SJ - 215004</t>
  </si>
  <si>
    <t>IIEE-SJ - 215005</t>
  </si>
  <si>
    <t>IIEE-SJ - 215006</t>
  </si>
  <si>
    <t>IIEE-SJ - 216</t>
  </si>
  <si>
    <t>IIEE-SJ - 216001</t>
  </si>
  <si>
    <t>IIEE-SJ - 216002</t>
  </si>
  <si>
    <t>IIEE-SJ - 216003</t>
  </si>
  <si>
    <t>IIEE-SJ - 216004</t>
  </si>
  <si>
    <t>IIEE-SJ - 216005</t>
  </si>
  <si>
    <t>IIEE-SJ - 217</t>
  </si>
  <si>
    <t>IIEE-SJ - 217001</t>
  </si>
  <si>
    <t>IIEE-SJ - 217002</t>
  </si>
  <si>
    <t>IIEE-SJ - 218</t>
  </si>
  <si>
    <t>IIEE-SJ - 218001</t>
  </si>
  <si>
    <t>IIEE-SJ - 218002</t>
  </si>
  <si>
    <t>IIEE-SJ - 218003</t>
  </si>
  <si>
    <t>IIEE-SJ - 219</t>
  </si>
  <si>
    <t>IIEE-SJ - 219001</t>
  </si>
  <si>
    <t>IIEE-SJ - 219002</t>
  </si>
  <si>
    <t>IIEE-SJ - 219003</t>
  </si>
  <si>
    <t>IIEE-SJ - 219004</t>
  </si>
  <si>
    <t>IIEE-SJ - 219005</t>
  </si>
  <si>
    <t>IIEE-SJ - 220</t>
  </si>
  <si>
    <t>IIEE-SJ - 220004</t>
  </si>
  <si>
    <t>IIEE-SJ - 220005</t>
  </si>
  <si>
    <t>IIEE-SJ - 220006</t>
  </si>
  <si>
    <t>IIEE-SJ - 221</t>
  </si>
  <si>
    <t>IIEE-SJ - 221001</t>
  </si>
  <si>
    <t>IIEE-SJ - 221002</t>
  </si>
  <si>
    <t>IIEE-SJ - 221003</t>
  </si>
  <si>
    <t>IIEE-SJ - 221006</t>
  </si>
  <si>
    <t>IIEE-SJ - 222</t>
  </si>
  <si>
    <t>IIEE-SJ - 222001</t>
  </si>
  <si>
    <t>IIEE-SJ - 222002</t>
  </si>
  <si>
    <t>IIEE-SJ - 222003</t>
  </si>
  <si>
    <t>IIEE-SJ - 222004</t>
  </si>
  <si>
    <t>IIEE-SJ - 222005</t>
  </si>
  <si>
    <t>IIEE-SJ - 222006</t>
  </si>
  <si>
    <t>IIEE-SJ - 222007</t>
  </si>
  <si>
    <t>IIEE-SJ - 222008</t>
  </si>
  <si>
    <t>IIEE-SJ - 222009</t>
  </si>
  <si>
    <t>IIEE-SJ - 222010</t>
  </si>
  <si>
    <t>IIEE-SJ - 222011</t>
  </si>
  <si>
    <t>IIEE-SJ - 222012</t>
  </si>
  <si>
    <t>IIEE-SJ - 222013</t>
  </si>
  <si>
    <t>IIEE-SJ - 222014</t>
  </si>
  <si>
    <t>IIEE-SJ - 222015</t>
  </si>
  <si>
    <t>IIEE-SJ - 222016</t>
  </si>
  <si>
    <t>IIEE-SJ - 223</t>
  </si>
  <si>
    <t>IIEE-SJ - 223001</t>
  </si>
  <si>
    <t>IIEE-SJ - 223002</t>
  </si>
  <si>
    <t>IIEE-SJ - 223004</t>
  </si>
  <si>
    <t>IIEE-SJ - 223005</t>
  </si>
  <si>
    <t>IIEE-SJ - 223006</t>
  </si>
  <si>
    <t>IIEE-SJ - 223007</t>
  </si>
  <si>
    <t>IIEE-SJ - 223008</t>
  </si>
  <si>
    <t>IIEE-SJ - 223009</t>
  </si>
  <si>
    <t>IIEE-SJ - 223010</t>
  </si>
  <si>
    <t>IIEE-SJ - 224</t>
  </si>
  <si>
    <t>IIEE-SJ - 225</t>
  </si>
  <si>
    <t>IIEE-SJ - 226</t>
  </si>
  <si>
    <t>IIEE-SJ - 227</t>
  </si>
  <si>
    <t>COSTO FINANCIERO</t>
  </si>
  <si>
    <t xml:space="preserve">TOTAL COSTO </t>
  </si>
  <si>
    <t>COSTO COSTO</t>
  </si>
  <si>
    <t>SUB TOTAL ( 3 + 4 + 5 )</t>
  </si>
  <si>
    <t>7-</t>
  </si>
  <si>
    <t>8-</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</si>
  <si>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</si>
  <si>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COSTO OBRA ( 1 + 2 )</t>
  </si>
  <si>
    <t xml:space="preserve">Para Licitaciones por Unidad de Medida la repartición deberá completar la columna D (Cantidades para cada uno de los ítems). </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</si>
  <si>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</si>
  <si>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</si>
  <si>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</si>
  <si>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</si>
  <si>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</si>
  <si>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</si>
  <si>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</si>
  <si>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</si>
  <si>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</si>
  <si>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</si>
  <si>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</si>
  <si>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</si>
  <si>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</si>
  <si>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</si>
  <si>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</si>
  <si>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</si>
  <si>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NOTA: ESTA CODIFICACIÓN DEBE SER REALIZADA POR LA REPARTICIÓN, LA QUE PODRÁ AGREGAR NUEVOS ÍTEMS. ES IMPORTANTE SI SE QUIERE ESTANDARIZAR LAS DENOMINACIONES PARA EVITAR POSIBLES ERRORES FUTUROS</t>
  </si>
  <si>
    <t>Bebedero</t>
  </si>
  <si>
    <t>INDEC-CM - 37440-11</t>
  </si>
  <si>
    <t>INDEC-DCTO - Inciso p)</t>
  </si>
  <si>
    <t>INDEC-CM - 37540-11</t>
  </si>
  <si>
    <t>Bicicletero</t>
  </si>
  <si>
    <t>Heladera</t>
  </si>
  <si>
    <t>Caño PVC Ø 160</t>
  </si>
  <si>
    <t>Detector de humo</t>
  </si>
  <si>
    <t>MANO DE OBRA</t>
  </si>
  <si>
    <t>hs.</t>
  </si>
  <si>
    <t>Cargas Sociales Oficial Especializado</t>
  </si>
  <si>
    <t>Cargas Sociales Oficial</t>
  </si>
  <si>
    <t>Cargas Sociales Ayudante</t>
  </si>
  <si>
    <t xml:space="preserve">Honorarios profesionales </t>
  </si>
  <si>
    <t>hs</t>
  </si>
  <si>
    <t>EQUIPOS</t>
  </si>
  <si>
    <t>Hs</t>
  </si>
  <si>
    <t>INDEC-SA - 71240-11</t>
  </si>
  <si>
    <t xml:space="preserve">Camión volcador - regador </t>
  </si>
  <si>
    <t xml:space="preserve">Equipo compactador mecanico </t>
  </si>
  <si>
    <t>INDEC-EC - 44231-11</t>
  </si>
  <si>
    <t xml:space="preserve">Herramientas de mano </t>
  </si>
  <si>
    <t>INDEC-PB - 42921-2</t>
  </si>
  <si>
    <t>Pluma 300 Kg. - manitou</t>
  </si>
  <si>
    <t>INDEC-EC - 43520-21</t>
  </si>
  <si>
    <t xml:space="preserve">Retroexcavadora cat 416 + martillo demoledor </t>
  </si>
  <si>
    <t>INDEC-GG 51800-21</t>
  </si>
  <si>
    <t xml:space="preserve">Camión volcador con acoplado </t>
  </si>
  <si>
    <t>INDEC-GG 71233-11</t>
  </si>
  <si>
    <t xml:space="preserve">Grua para 100 mts </t>
  </si>
  <si>
    <t xml:space="preserve">nivel optico </t>
  </si>
  <si>
    <t>MATERIALES VARIOS</t>
  </si>
  <si>
    <t>Accesorios Instalacion TVR ( panel , control inalamabrico , touch screen , etc )</t>
  </si>
  <si>
    <t>INDEC-PB - 46112-1</t>
  </si>
  <si>
    <t>Kg</t>
  </si>
  <si>
    <t>INDEC-CM - 37440-21</t>
  </si>
  <si>
    <t xml:space="preserve">Alambres de acero </t>
  </si>
  <si>
    <t>kg</t>
  </si>
  <si>
    <t>INDEC-PB - 41263-1</t>
  </si>
  <si>
    <t xml:space="preserve">Alumbrado de seguridad ( postado + luminarias ) </t>
  </si>
  <si>
    <t>INDEC-CM - 46531-12</t>
  </si>
  <si>
    <t>Anafe a gas 4 anillos para hollas 100 litros</t>
  </si>
  <si>
    <t>INDEC-CM - 44821-11</t>
  </si>
  <si>
    <t>Anafe con anillos</t>
  </si>
  <si>
    <t>ud</t>
  </si>
  <si>
    <t xml:space="preserve">Anafe electrico </t>
  </si>
  <si>
    <t xml:space="preserve">Antepecho de granito </t>
  </si>
  <si>
    <t xml:space="preserve">Antepecho de hormigon </t>
  </si>
  <si>
    <t>INDEC-PB - 37510-1</t>
  </si>
  <si>
    <t>Arboles</t>
  </si>
  <si>
    <t>Arena Fina</t>
  </si>
  <si>
    <t>Arenas Gruesa</t>
  </si>
  <si>
    <t>Armario</t>
  </si>
  <si>
    <t>INDEC-PB - 31420-1</t>
  </si>
  <si>
    <t>Artefactos de iluminacion para luminarias</t>
  </si>
  <si>
    <t>INDEC-CM - 46531-11</t>
  </si>
  <si>
    <t xml:space="preserve">Articulos de limpieza </t>
  </si>
  <si>
    <t>INDEC-DCTO - Inciso e)</t>
  </si>
  <si>
    <t>Avisador manual de incendio</t>
  </si>
  <si>
    <t>INDEC-PB - 46121-1</t>
  </si>
  <si>
    <t>Bancos según pliego</t>
  </si>
  <si>
    <t>INDEC-PB - 91211-1</t>
  </si>
  <si>
    <t xml:space="preserve">Baños quimicos </t>
  </si>
  <si>
    <t>INDEC-GG 53111-1</t>
  </si>
  <si>
    <t xml:space="preserve">Barandas para escalones y rampas </t>
  </si>
  <si>
    <t>INDEC-PB - 42999-2</t>
  </si>
  <si>
    <t>Barandas y pasamanos de acero inox</t>
  </si>
  <si>
    <t>INDEC-PB - 2710-1</t>
  </si>
  <si>
    <t xml:space="preserve">barral  discapcitado </t>
  </si>
  <si>
    <t>INDEC-PB - 42999-1</t>
  </si>
  <si>
    <t>Basurero</t>
  </si>
  <si>
    <t>INDEC-CM - 37510-11</t>
  </si>
  <si>
    <t>Bebedero base</t>
  </si>
  <si>
    <t xml:space="preserve">Bentonita </t>
  </si>
  <si>
    <t>INDEC-PB - 41242-1</t>
  </si>
  <si>
    <t>Boca de impulsion + accesorios</t>
  </si>
  <si>
    <t>INDEC-CM - 43240-41</t>
  </si>
  <si>
    <t>Bocas de telefono RJ 11</t>
  </si>
  <si>
    <t>INDEC-CM - 42999-31</t>
  </si>
  <si>
    <t>Bocas de toma RJ 45</t>
  </si>
  <si>
    <t xml:space="preserve">bomba sumergible + cableado y cañeria </t>
  </si>
  <si>
    <t>botiquin</t>
  </si>
  <si>
    <t>cable subterraneo</t>
  </si>
  <si>
    <t>INDEC-MO - 51641-1</t>
  </si>
  <si>
    <t>Cableado</t>
  </si>
  <si>
    <t>m</t>
  </si>
  <si>
    <t>INDEC-CM - 46340-12</t>
  </si>
  <si>
    <t xml:space="preserve">Cableado datos </t>
  </si>
  <si>
    <t xml:space="preserve">caja hierro </t>
  </si>
  <si>
    <t>caja metalica</t>
  </si>
  <si>
    <t xml:space="preserve">Cajas guarda llaves </t>
  </si>
  <si>
    <t>Cal Hidraúlica</t>
  </si>
  <si>
    <t>INDEC-CM - 37420-12</t>
  </si>
  <si>
    <t xml:space="preserve">Camara de acceso </t>
  </si>
  <si>
    <t>INDEC-CM - 42999-23</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</si>
  <si>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</si>
  <si>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</si>
  <si>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</si>
  <si>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</si>
  <si>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</si>
  <si>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</si>
  <si>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</si>
  <si>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</si>
  <si>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INDEC-PB - 36320-1</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</si>
  <si>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</si>
  <si>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</si>
  <si>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</si>
  <si>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</si>
  <si>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</si>
  <si>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INDEC-CM - 41277-21</t>
  </si>
  <si>
    <t xml:space="preserve">Cañerias de cobre , aislaciones , etc </t>
  </si>
  <si>
    <t>INDEC-CM - 41516-11</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</si>
  <si>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</si>
  <si>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</si>
  <si>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</si>
  <si>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</si>
  <si>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</si>
  <si>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</si>
  <si>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INDEC-CM - 41277-31</t>
  </si>
  <si>
    <t xml:space="preserve">caño gas pead </t>
  </si>
  <si>
    <t xml:space="preserve">Caño metalico 100x50x25 (mont. Y diag.) </t>
  </si>
  <si>
    <t xml:space="preserve">Caño metalico 120x60x2mm ( correas ) </t>
  </si>
  <si>
    <t xml:space="preserve">Caño pead alta presion  según planos </t>
  </si>
  <si>
    <t>mts</t>
  </si>
  <si>
    <t>INDEC-CM - 41273-12</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</si>
  <si>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</si>
  <si>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</si>
  <si>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</si>
  <si>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</si>
  <si>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</si>
  <si>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</si>
  <si>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</si>
  <si>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INDEC-PB - 41532-11</t>
  </si>
  <si>
    <t xml:space="preserve">Carpinteria de madera , puertas, muebles , etc </t>
  </si>
  <si>
    <t>INDEC-PB - 31430-1</t>
  </si>
  <si>
    <t xml:space="preserve">Carpinteria Metalica marcos, puertas , portones , etc </t>
  </si>
  <si>
    <t>INDEC-CM - 42120-11</t>
  </si>
  <si>
    <t xml:space="preserve">carpinteria metalica sector existente </t>
  </si>
  <si>
    <t xml:space="preserve">Cartel de obra </t>
  </si>
  <si>
    <t xml:space="preserve">Cartel escudo institucional </t>
  </si>
  <si>
    <t xml:space="preserve">Cartel generico Bandera </t>
  </si>
  <si>
    <t xml:space="preserve">Cartel generico colgante </t>
  </si>
  <si>
    <t>INDEC-PB - 34730-1</t>
  </si>
  <si>
    <t xml:space="preserve">Cartel generico IN SITU </t>
  </si>
  <si>
    <t xml:space="preserve">Carteleria </t>
  </si>
  <si>
    <t>Carteleria de señalizacion</t>
  </si>
  <si>
    <t>bl</t>
  </si>
  <si>
    <t>INDEC-PB - 37440-1</t>
  </si>
  <si>
    <t xml:space="preserve">Cemento de Albañileria </t>
  </si>
  <si>
    <t>INDEC-CM - 37440-31</t>
  </si>
  <si>
    <t xml:space="preserve">Central de incendio  </t>
  </si>
  <si>
    <t>Central de incendio  J 408</t>
  </si>
  <si>
    <t>Central multizona alarma + alarma</t>
  </si>
  <si>
    <t>Central telefonica digital aut. 3 x 16</t>
  </si>
  <si>
    <t>Cerámico para Pared - 1º Calidad</t>
  </si>
  <si>
    <t>INDEC-PB - 37370-1</t>
  </si>
  <si>
    <t>INDEC-GG 54400-1</t>
  </si>
  <si>
    <t xml:space="preserve">Cesped </t>
  </si>
  <si>
    <t>chapa  t101</t>
  </si>
  <si>
    <t>Chapa perforada</t>
  </si>
  <si>
    <t xml:space="preserve">chapa semillada </t>
  </si>
  <si>
    <t xml:space="preserve">Chepica, plantas, arbles , semillas etc </t>
  </si>
  <si>
    <t xml:space="preserve">Cierre  de obra perimetral </t>
  </si>
  <si>
    <t>Cinta papel</t>
  </si>
  <si>
    <t>INDEC-PB - 82129-1</t>
  </si>
  <si>
    <t xml:space="preserve">Claraboyas , lucernarios ,rejas </t>
  </si>
  <si>
    <t>CM 120 x120 e=2,5</t>
  </si>
  <si>
    <t>INDEC-CM - 41278-0</t>
  </si>
  <si>
    <t>Cocina electrica</t>
  </si>
  <si>
    <t>INDEC-CM - 44821-21</t>
  </si>
  <si>
    <t>Cocina semi-industrial 29000 kcal/h</t>
  </si>
  <si>
    <t>uni</t>
  </si>
  <si>
    <t xml:space="preserve">Computadora + central de comando + ups </t>
  </si>
  <si>
    <t xml:space="preserve">Computadoras y equipos BIM </t>
  </si>
  <si>
    <t>Concertina</t>
  </si>
  <si>
    <t>INDEC-CM - 46350-11</t>
  </si>
  <si>
    <t>Conductos de ventilacion zinc con accesorios</t>
  </si>
  <si>
    <t xml:space="preserve">Conductos, fijaciones, antivibratorios , soportes, aislaciones, etc </t>
  </si>
  <si>
    <t xml:space="preserve">Conectores </t>
  </si>
  <si>
    <t>INDEC-CM - 41278-41</t>
  </si>
  <si>
    <t>INDEC-GG 18000-21</t>
  </si>
  <si>
    <t>Contenedor tipo volquete ( oficina de inspeccion )</t>
  </si>
  <si>
    <t>INDEC-GG 74110-11</t>
  </si>
  <si>
    <t>cupla</t>
  </si>
  <si>
    <t>curva</t>
  </si>
  <si>
    <t>descargas de Aºiº</t>
  </si>
  <si>
    <t xml:space="preserve">Detector de gas </t>
  </si>
  <si>
    <t>INDEC-CM - 43923-31</t>
  </si>
  <si>
    <t>Diluyente</t>
  </si>
  <si>
    <t>lts</t>
  </si>
  <si>
    <t>INDEC-PB - 33310-1</t>
  </si>
  <si>
    <t>discos , electrodos , flap</t>
  </si>
  <si>
    <t>disyuntor diferencial</t>
  </si>
  <si>
    <t>Documentacion tecnica aprobada-conforme obra/finales,etc</t>
  </si>
  <si>
    <t>INDEC-PB - 32129-1</t>
  </si>
  <si>
    <t xml:space="preserve">Electrobombas - Cuadro de bombas metalico , bombas 7,5 hp, bombas joker, presurizador, presotatos, tablero de transferencia, etc </t>
  </si>
  <si>
    <t>INDEC-PB - 43220-1</t>
  </si>
  <si>
    <t>Electrobombas centrifugas (según PETP y planos IS)</t>
  </si>
  <si>
    <t xml:space="preserve">Electrodos , discos de corte , fijaciones, etc </t>
  </si>
  <si>
    <t>INDEC-PB - 37910-1</t>
  </si>
  <si>
    <t>Elementos de señalizacion y seguridad de obra</t>
  </si>
  <si>
    <t>Enduido Plástico</t>
  </si>
  <si>
    <t>INDEC-PB - 35110-1</t>
  </si>
  <si>
    <t xml:space="preserve">endurecedor ( ferrocement ) </t>
  </si>
  <si>
    <t xml:space="preserve">Equipaminto deportivo </t>
  </si>
  <si>
    <t xml:space="preserve">Equipo AC frio calor 12000 </t>
  </si>
  <si>
    <t>INDEC-PB - 291-</t>
  </si>
  <si>
    <t>Equipo AC frio calor 2250</t>
  </si>
  <si>
    <t>Equipo AC frio calor 8000</t>
  </si>
  <si>
    <t xml:space="preserve">Equipo de bombeo de lodo </t>
  </si>
  <si>
    <t xml:space="preserve">Equipos de AC f/c CASSATTE 2500 a 7000 fri/hs - unidad condesandora - VRV f/c ( para todo el hospital ) Completo </t>
  </si>
  <si>
    <t>INDEC-DCTO - Inciso i)</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</si>
  <si>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</si>
  <si>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</si>
  <si>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</si>
  <si>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</si>
  <si>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</si>
  <si>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</si>
  <si>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</si>
  <si>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</si>
  <si>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INDEC-PB - 35110-2</t>
  </si>
  <si>
    <t>Esmalte Satinado</t>
  </si>
  <si>
    <t>Esmalte Sintético</t>
  </si>
  <si>
    <t xml:space="preserve">Esmalte sintetico + triple accion </t>
  </si>
  <si>
    <t>Especies arboreas según pliego incluye tutor</t>
  </si>
  <si>
    <t>INDEC-PB - 81100-1</t>
  </si>
  <si>
    <t>Espejo</t>
  </si>
  <si>
    <t>INDEC-PB - 2610-1</t>
  </si>
  <si>
    <t>Estacion total , equipos de precision satelital</t>
  </si>
  <si>
    <t>INDEC-PB - 44251-1</t>
  </si>
  <si>
    <t xml:space="preserve">estructura aluminio y accesorios para tabique </t>
  </si>
  <si>
    <t>Estructura metalica para techos  (vigas, columnas, platinas, etc )</t>
  </si>
  <si>
    <t>INDEC-CM - 41251-11</t>
  </si>
  <si>
    <t>Estructura portante,  placas de superboard,  Tornillos , cintas, masilla, etc</t>
  </si>
  <si>
    <t>Farola exterior y luminaria</t>
  </si>
  <si>
    <t>INDEC-PB - 46212-1</t>
  </si>
  <si>
    <t>Fijaciones</t>
  </si>
  <si>
    <t>INDEC-PB - 42944-1</t>
  </si>
  <si>
    <t xml:space="preserve">Fijador al agua </t>
  </si>
  <si>
    <t>INDEC-CM - 35110-61</t>
  </si>
  <si>
    <t>Flotante de alta pres</t>
  </si>
  <si>
    <t>INDEC-CM - 43240-11</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</si>
  <si>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</si>
  <si>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</si>
  <si>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</si>
  <si>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</si>
  <si>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</si>
  <si>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</si>
  <si>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</si>
  <si>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</si>
  <si>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</si>
  <si>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</si>
  <si>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INDEC-PB - 46113-1</t>
  </si>
  <si>
    <t xml:space="preserve">Grupo electrogeno + batea + bases + tanque de combustible </t>
  </si>
  <si>
    <t xml:space="preserve">Guardasillas </t>
  </si>
  <si>
    <t>INDEC-CM - 35110-32</t>
  </si>
  <si>
    <t>Hidrófugo</t>
  </si>
  <si>
    <t>Lts</t>
  </si>
  <si>
    <t>INDEC-PB - 37990-1</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</si>
  <si>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</si>
  <si>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</si>
  <si>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</si>
  <si>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</si>
  <si>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</si>
  <si>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</si>
  <si>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</si>
  <si>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</si>
  <si>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</si>
  <si>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</si>
  <si>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</si>
  <si>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</si>
  <si>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</si>
  <si>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INDEC-CM - 46212-41</t>
  </si>
  <si>
    <t xml:space="preserve">Iluminacion de emergencia </t>
  </si>
  <si>
    <t xml:space="preserve">Inodoro  + valvula  + tapa </t>
  </si>
  <si>
    <t>Uni.</t>
  </si>
  <si>
    <t>INDEC-CM - 37210-12</t>
  </si>
  <si>
    <t>Inodoro  + valvula descarga + accesorior etc para discapacitados</t>
  </si>
  <si>
    <t xml:space="preserve">inodoro A°I° AV </t>
  </si>
  <si>
    <t xml:space="preserve">Interceptor de grasa con tapa </t>
  </si>
  <si>
    <t>Interruptor Llave de 1 punto</t>
  </si>
  <si>
    <t>INDEC-CM - 46212-51</t>
  </si>
  <si>
    <t xml:space="preserve">Interruptor Termomagneticos , llaves tetrapolares , etc </t>
  </si>
  <si>
    <t xml:space="preserve">Jabalina </t>
  </si>
  <si>
    <t>INDEC-CM - 42999-51</t>
  </si>
  <si>
    <t xml:space="preserve">juego de barras </t>
  </si>
  <si>
    <t xml:space="preserve">Kit conexión domiciliaria nuevo </t>
  </si>
  <si>
    <t>INDEC-CM - 36320-31</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</si>
  <si>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</si>
  <si>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</si>
  <si>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</si>
  <si>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</si>
  <si>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</si>
  <si>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</si>
  <si>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</si>
  <si>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</si>
  <si>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</si>
  <si>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</si>
  <si>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INDEC-CM - 43240-32</t>
  </si>
  <si>
    <t>llave de luz</t>
  </si>
  <si>
    <t xml:space="preserve">Llave de paso </t>
  </si>
  <si>
    <t>INDEC-CM - 43240-31</t>
  </si>
  <si>
    <t xml:space="preserve">llave termomagnetica </t>
  </si>
  <si>
    <t xml:space="preserve">Luminarias  externas </t>
  </si>
  <si>
    <t xml:space="preserve">Luminarias internas y externas </t>
  </si>
  <si>
    <t xml:space="preserve">Luz estroboscopica </t>
  </si>
  <si>
    <t>INDEC-GG 88700-1</t>
  </si>
  <si>
    <t>INDEC-CM - 31210-11</t>
  </si>
  <si>
    <t xml:space="preserve">Maderas aserradas    ( para replanteo )                                                  </t>
  </si>
  <si>
    <t>INDEC-PB - 31100-1</t>
  </si>
  <si>
    <t>malla electrosoldada</t>
  </si>
  <si>
    <t xml:space="preserve">Malla metalica </t>
  </si>
  <si>
    <t xml:space="preserve">mallas de seguridad metalica + marcos </t>
  </si>
  <si>
    <t>Manguera c/s x 25 mts</t>
  </si>
  <si>
    <t>INDEC-CM - 43923-21</t>
  </si>
  <si>
    <t>Manguera c/s x 30 mts</t>
  </si>
  <si>
    <t>masilla</t>
  </si>
  <si>
    <t>INDEC-PB - 15400-1</t>
  </si>
  <si>
    <t>Mastil metalico ( base de hormigon, cables, roldanas, etc )</t>
  </si>
  <si>
    <t xml:space="preserve">Mat aislante </t>
  </si>
  <si>
    <t>INDEC-PB - 15200-1</t>
  </si>
  <si>
    <t>Matafuego acetato de potasio 10 lts</t>
  </si>
  <si>
    <t>INDEC-CM - 43923-11</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</si>
  <si>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</si>
  <si>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</si>
  <si>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</si>
  <si>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</si>
  <si>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</si>
  <si>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</si>
  <si>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INDEC-PB - 15310-1</t>
  </si>
  <si>
    <t xml:space="preserve">Materiales de albañileria ( ladrillos, cemento, ceramicos , etc ) </t>
  </si>
  <si>
    <t xml:space="preserve">Materiales de gas varios </t>
  </si>
  <si>
    <t>INDEC-PB - 36320-3</t>
  </si>
  <si>
    <t xml:space="preserve">Materiales de seguridad contra incendio </t>
  </si>
  <si>
    <t xml:space="preserve">Materiales electricos bandejas, cable canal, etc </t>
  </si>
  <si>
    <t>Materiales para CANALIZACIONES</t>
  </si>
  <si>
    <t>GL</t>
  </si>
  <si>
    <t>Materiales para Cegado de pozos absorbentes</t>
  </si>
  <si>
    <t>INDEC-CM - 37420-11</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</si>
  <si>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</si>
  <si>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</si>
  <si>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</si>
  <si>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</si>
  <si>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</si>
  <si>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</si>
  <si>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</si>
  <si>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</si>
  <si>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</si>
  <si>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</si>
  <si>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</si>
  <si>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INDEC-PB - 37930-1</t>
  </si>
  <si>
    <t xml:space="preserve">Mesa </t>
  </si>
  <si>
    <t xml:space="preserve">Mesada granito natural + zocalos + faldones </t>
  </si>
  <si>
    <t>INDEC-CM - 37610-11</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</si>
  <si>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</si>
  <si>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</si>
  <si>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</si>
  <si>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</si>
  <si>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</si>
  <si>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</si>
  <si>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</si>
  <si>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</si>
  <si>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</si>
  <si>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</si>
  <si>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</si>
  <si>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INDEC-CM - 37370-0</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</si>
  <si>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</si>
  <si>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</si>
  <si>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</si>
  <si>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</si>
  <si>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</si>
  <si>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</si>
  <si>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</si>
  <si>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</si>
  <si>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</si>
  <si>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</si>
  <si>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</si>
  <si>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</si>
  <si>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</si>
  <si>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</si>
  <si>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INDEC-PB - 94214-1</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</si>
  <si>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</si>
  <si>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</si>
  <si>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</si>
  <si>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</si>
  <si>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</si>
  <si>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</si>
  <si>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</si>
  <si>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</si>
  <si>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</si>
  <si>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INDEC-CM - 36950-21</t>
  </si>
  <si>
    <t>Pintura Asfaltica</t>
  </si>
  <si>
    <t>INDEC-CM - 37940-11</t>
  </si>
  <si>
    <t>Pintura Asfáltica</t>
  </si>
  <si>
    <t>Pintura Látex  ext</t>
  </si>
  <si>
    <t>INDEC-CM - 35110-31</t>
  </si>
  <si>
    <t xml:space="preserve">Pintura Látex interior </t>
  </si>
  <si>
    <t xml:space="preserve">pintura protector de ladrillo </t>
  </si>
  <si>
    <t>Pizarrones Colgantes</t>
  </si>
  <si>
    <t>Pizarrones empotrados</t>
  </si>
  <si>
    <t>placa base 1/2", 45cm x 70cm</t>
  </si>
  <si>
    <t>INDEC-CM - 37540-21</t>
  </si>
  <si>
    <t>Placa de Inaguracion</t>
  </si>
  <si>
    <t xml:space="preserve">Placa de roca de yeso corta fuego </t>
  </si>
  <si>
    <t>INDEC-CM - 37410-11</t>
  </si>
  <si>
    <t>Placa de roca de yeso verde zona humeda</t>
  </si>
  <si>
    <t xml:space="preserve">Placa mdf enchapada + accesorios </t>
  </si>
  <si>
    <t xml:space="preserve">Plan de evacuacion </t>
  </si>
  <si>
    <t>INDEC-PB - 2924-1</t>
  </si>
  <si>
    <t xml:space="preserve">Planta Hormigon Movil Kimera K55 - propia - </t>
  </si>
  <si>
    <t>Plantas</t>
  </si>
  <si>
    <t>pletina 1/4" (6 x columna, 0,015 m2 c/u)</t>
  </si>
  <si>
    <t>Policarbonato</t>
  </si>
  <si>
    <t xml:space="preserve">Poliestireno expandido </t>
  </si>
  <si>
    <t>INDEC-CM - 34720-11</t>
  </si>
  <si>
    <t xml:space="preserve">Polietileno </t>
  </si>
  <si>
    <t>INDEC-PB - 36490-4</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</si>
  <si>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</si>
  <si>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</si>
  <si>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</si>
  <si>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</si>
  <si>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</si>
  <si>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</si>
  <si>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</si>
  <si>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</si>
  <si>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</si>
  <si>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</si>
  <si>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</si>
  <si>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</si>
  <si>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</si>
  <si>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</si>
  <si>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</si>
  <si>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INDEC-CM - 48270-11</t>
  </si>
  <si>
    <t xml:space="preserve">Reguladores de gas + gabinete , llaves </t>
  </si>
  <si>
    <t xml:space="preserve">rejas  </t>
  </si>
  <si>
    <t xml:space="preserve">Rejas para celdas </t>
  </si>
  <si>
    <t>INDEC-PB - 41261-1</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</si>
  <si>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</si>
  <si>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</si>
  <si>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</si>
  <si>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</si>
  <si>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</si>
  <si>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</si>
  <si>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</si>
  <si>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</si>
  <si>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</si>
  <si>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</si>
  <si>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</si>
  <si>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</si>
  <si>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</si>
  <si>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</si>
  <si>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</si>
  <si>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</si>
  <si>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</si>
  <si>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</si>
  <si>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</si>
  <si>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</si>
  <si>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INDEC-CM - 46212-21</t>
  </si>
  <si>
    <t xml:space="preserve">Tablero electrico de comando para bombas + cableado </t>
  </si>
  <si>
    <t xml:space="preserve">Tableros Termomecanicos , termicas, disyuntores, etc </t>
  </si>
  <si>
    <t xml:space="preserve">Tanque para agua polietileno  tricapa </t>
  </si>
  <si>
    <t>INDEC-CM - 37129-21</t>
  </si>
  <si>
    <t xml:space="preserve">Tanques   + flotante de alta pres                        </t>
  </si>
  <si>
    <t xml:space="preserve">Tansiciones  y juntas metalicas </t>
  </si>
  <si>
    <t>INDEC-PB - 91251-1</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</si>
  <si>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</si>
  <si>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</si>
  <si>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</si>
  <si>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</si>
  <si>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</si>
  <si>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</si>
  <si>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</si>
  <si>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</si>
  <si>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</si>
  <si>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</si>
  <si>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</si>
  <si>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</si>
  <si>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INDEC-CM - 42911-71</t>
  </si>
  <si>
    <t>Tomacorrientes</t>
  </si>
  <si>
    <t>INDEC-CM - 46212-52</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</si>
  <si>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</si>
  <si>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</si>
  <si>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</si>
  <si>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</si>
  <si>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</si>
  <si>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</si>
  <si>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</si>
  <si>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</si>
  <si>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</si>
  <si>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INDEC-GG 31100-11</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</si>
  <si>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</si>
  <si>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</si>
  <si>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</si>
  <si>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</si>
  <si>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</si>
  <si>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</si>
  <si>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</si>
  <si>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</si>
  <si>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</si>
  <si>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</si>
  <si>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INDEC-PB - 2811-1</t>
  </si>
  <si>
    <t xml:space="preserve">Ventiladores </t>
  </si>
  <si>
    <t>ventiluz</t>
  </si>
  <si>
    <t>INDEC-CM - 42120-41/42/51</t>
  </si>
  <si>
    <t>Vibro tripa</t>
  </si>
  <si>
    <t>INDEC-PB - 2922-1</t>
  </si>
  <si>
    <t xml:space="preserve">Vidrio DVH </t>
  </si>
  <si>
    <t>Vidrio laminado de seguridad 3+3</t>
  </si>
  <si>
    <t>VM 140 x 60  e =2,5</t>
  </si>
  <si>
    <t xml:space="preserve">Zocalo granitico </t>
  </si>
  <si>
    <t xml:space="preserve">Matriales para conexión de gas </t>
  </si>
  <si>
    <t>form nueva</t>
  </si>
  <si>
    <t>Dirección de Recursos Energéticos</t>
  </si>
  <si>
    <t>1</t>
  </si>
  <si>
    <t>0</t>
  </si>
  <si>
    <t/>
  </si>
  <si>
    <t xml:space="preserve">SON PESOS: </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</si>
  <si>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</si>
  <si>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</si>
  <si>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</si>
  <si>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</si>
  <si>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</si>
  <si>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</si>
  <si>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</si>
  <si>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</si>
  <si>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</si>
  <si>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</si>
  <si>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</si>
  <si>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</si>
  <si>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</si>
  <si>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</si>
  <si>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</si>
  <si>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</si>
  <si>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</si>
  <si>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</si>
  <si>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</si>
  <si>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 xml:space="preserve">DIEZ </t>
  </si>
  <si>
    <t xml:space="preserve">CIENTO </t>
  </si>
  <si>
    <t xml:space="preserve">UN </t>
  </si>
  <si>
    <t>10</t>
  </si>
  <si>
    <t>11</t>
  </si>
  <si>
    <t xml:space="preserve">ONCE </t>
  </si>
  <si>
    <t>12</t>
  </si>
  <si>
    <t xml:space="preserve">DOCE </t>
  </si>
  <si>
    <t>13</t>
  </si>
  <si>
    <t xml:space="preserve">TRECE </t>
  </si>
  <si>
    <t>14</t>
  </si>
  <si>
    <t xml:space="preserve">CATORCE </t>
  </si>
  <si>
    <t>15</t>
  </si>
  <si>
    <t xml:space="preserve">QUINCE </t>
  </si>
  <si>
    <t xml:space="preserve">CON </t>
  </si>
  <si>
    <t>16</t>
  </si>
  <si>
    <t xml:space="preserve">DIECISEIS </t>
  </si>
  <si>
    <t>17</t>
  </si>
  <si>
    <t xml:space="preserve">DIECISIETE </t>
  </si>
  <si>
    <t>/100.-</t>
  </si>
  <si>
    <t>18</t>
  </si>
  <si>
    <t xml:space="preserve">DIECIOCHO </t>
  </si>
  <si>
    <t>19</t>
  </si>
  <si>
    <t xml:space="preserve">DIECINUEVE </t>
  </si>
  <si>
    <t>2</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</si>
  <si>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</si>
  <si>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</si>
  <si>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</si>
  <si>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</si>
  <si>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</si>
  <si>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</si>
  <si>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</si>
  <si>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</si>
  <si>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</si>
  <si>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</si>
  <si>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</si>
  <si>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</si>
  <si>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</si>
  <si>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</si>
  <si>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</si>
  <si>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</si>
  <si>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</si>
  <si>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</si>
  <si>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</si>
  <si>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</si>
  <si>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</si>
  <si>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</si>
  <si>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3</t>
  </si>
  <si>
    <t xml:space="preserve">TREINTA </t>
  </si>
  <si>
    <t xml:space="preserve">TRESCIENTOS </t>
  </si>
  <si>
    <t>4</t>
  </si>
  <si>
    <t xml:space="preserve">CUARENTA </t>
  </si>
  <si>
    <t xml:space="preserve">CUATROCIENTOS </t>
  </si>
  <si>
    <t>5</t>
  </si>
  <si>
    <t xml:space="preserve">CINCUENTA </t>
  </si>
  <si>
    <t xml:space="preserve">QUINIENTOS </t>
  </si>
  <si>
    <t>6</t>
  </si>
  <si>
    <t xml:space="preserve">SESENTA </t>
  </si>
  <si>
    <t xml:space="preserve">SEISCIENTOS </t>
  </si>
  <si>
    <t>7</t>
  </si>
  <si>
    <t xml:space="preserve">SETENTA </t>
  </si>
  <si>
    <t xml:space="preserve">SETECIENTOS </t>
  </si>
  <si>
    <t>8</t>
  </si>
  <si>
    <t xml:space="preserve">OCHENTA </t>
  </si>
  <si>
    <t xml:space="preserve">OCHOCIENTOS </t>
  </si>
  <si>
    <t>9</t>
  </si>
  <si>
    <t xml:space="preserve">NOVENTA </t>
  </si>
  <si>
    <t xml:space="preserve">NOVECIENTOS </t>
  </si>
  <si>
    <t>Cjto</t>
  </si>
  <si>
    <t>Dpto. Ullum</t>
  </si>
  <si>
    <t>Grupo Eléctrogeno 1</t>
  </si>
  <si>
    <t>Grupo Eléctrogeno 2</t>
  </si>
  <si>
    <t>Desmontaje de Torre</t>
  </si>
  <si>
    <t>Cerramiento superior de G.G.</t>
  </si>
  <si>
    <t>Conductor de conexión entre grupos</t>
  </si>
  <si>
    <t>mts.</t>
  </si>
  <si>
    <t>Provicion de losetas de hormigon</t>
  </si>
  <si>
    <t>Recambio de Luminarias en torre N°2</t>
  </si>
  <si>
    <t>Cuba de retencion y evacuacuacion de combustible centro de operaciones</t>
  </si>
  <si>
    <t>Cuba de retencion y evacuacuacion de combustible casa de maquina</t>
  </si>
  <si>
    <t>Recambio de Luminarias y conductor en torre N°3</t>
  </si>
  <si>
    <t>Recambio de Luminarias y conductor en torre N°4</t>
  </si>
  <si>
    <t>Recambio de Luminarias y conductor en torre N°5</t>
  </si>
  <si>
    <t>Recambio de Luminarias y conductor en torre N°1</t>
  </si>
  <si>
    <t xml:space="preserve"> Reparación del sistema luminarias sobre el coronamiento</t>
  </si>
  <si>
    <t>REFACCIÓN Y ACONDICIONAMIENTO DE INSTALACIONES ELÉCTRICAS EN EL CENTRO DE OPERACIONES DE LA PRESA QUEBRADA DE ULLUM</t>
  </si>
  <si>
    <t xml:space="preserve">Tablero Protocolizado de Potencia </t>
  </si>
  <si>
    <t>Tablero Protocolizado de Iluminación</t>
  </si>
  <si>
    <t>Tableros de transferencia en GG</t>
  </si>
  <si>
    <t>Tablero Protocolizado de Maniobras/Trasferencia</t>
  </si>
  <si>
    <t>Equipos</t>
  </si>
  <si>
    <t>Proyecto Ejecutivo e Ingenieria de detalle</t>
  </si>
  <si>
    <t>06-2025</t>
  </si>
  <si>
    <t>LICITACION PRIVADA N°:</t>
  </si>
  <si>
    <t>LICITACIÓN PRIVADA N°:</t>
  </si>
  <si>
    <t>508-000718-2025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</si>
</sst>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9">
    <numFmt numFmtId="44" formatCode="_-&quot;$&quot;\ * #,##0.00_-;\-&quot;$&quot;\ * #,##0.00_-;_-&quot;$&quot;\ * &quot;-&quot;??_-;_-@_-"/>
    <numFmt numFmtId="43" formatCode="_-* #,##0.00_-;\-* #,##0.00_-;_-* &quot;-&quot;??_-;_-@_-"/>
    <numFmt numFmtId="164" formatCode="_-&quot;$&quot;* #,##0.00_-;\-&quot;$&quot;* #,##0.00_-;_-&quot;$&quot;* &quot;-&quot;??_-;_-@_-"/>
    <numFmt numFmtId="165" formatCode="_ &quot;$&quot;\ * #,##0.00_ ;_ &quot;$&quot;\ * \-#,##0.00_ ;_ &quot;$&quot;\ * &quot;-&quot;??_ ;_ @_ "/>
    <numFmt numFmtId="166" formatCode="0.0000%"/>
    <numFmt numFmtId="167" formatCode="#,"/>
    <numFmt numFmtId="168" formatCode="#,#00"/>
    <numFmt numFmtId="169" formatCode="#.##000"/>
    <numFmt numFmtId="170" formatCode="\$#,#00"/>
    <numFmt numFmtId="171" formatCode="#,#00\ &quot;dias corridos&quot;"/>
    <numFmt numFmtId="172" formatCode="0.000%"/>
    <numFmt numFmtId="173" formatCode="&quot;Mes &quot;#,#00\ "/>
    <numFmt numFmtId="174" formatCode="0.0\ &quot;km&quot;"/>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_-* #,##0.00\ _€_-;\-* #,##0.00\ _€_-;_-* &quot;-&quot;??\ _€_-;_-@_-"/>
    <numFmt numFmtId="184" formatCode="&quot;$&quot;#,##0_);\(&quot;$&quot;#,##0\)"/>
    <numFmt numFmtId="185" formatCode="&quot;$&quot;\ #,##0.00;&quot;$&quot;\ \-#,##0.00"/>
    <numFmt numFmtId="186" formatCode="&quot;$&quot;\ #,##0;&quot;$&quot;\ \-#,##0"/>
    <numFmt numFmtId="187" formatCode="#,##0.0"/>
    <numFmt numFmtId="188" formatCode="0.000"/>
    <numFmt numFmtId="189" formatCode="_-* #,##0.000_-;\-* #,##0.000_-;_-* &quot;-&quot;??_-;_-@_-"/>
    <numFmt numFmtId="190" formatCode="General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2"/>
      <name val="Arial"/>
      <family val="2"/>
    </font>
    <font>
      <sz val="1"/>
      <color indexed="8"/>
      <name val="Courier"/>
      <family val="3"/>
    </font>
    <font>
      <b/>
      <sz val="1"/>
      <color indexed="8"/>
      <name val="Courier"/>
      <family val="3"/>
    </font>
    <font>
      <sz val="10"/>
      <name val="Courier"/>
      <family val="3"/>
    </font>
    <font>
      <vertAlign val="superscript"/>
      <sz val="8"/>
      <name val="Arial"/>
      <family val="2"/>
    </font>
    <font>
      <b/>
      <vertAlign val="superscript"/>
      <sz val="8"/>
      <name val="Arial"/>
      <family val="2"/>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0"/>
      <color theme="0"/>
      <name val="Arial"/>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u/>
      <sz val="8"/>
      <name val="Arial"/>
      <family val="2"/>
    </font>
    <font>
      <sz val="10"/>
      <color theme="0"/>
      <name val="Arial"/>
      <family val="2"/>
    </font>
    <font>
      <b/>
      <sz val="11"/>
      <name val="Arial"/>
      <family val="2"/>
    </font>
    <font>
      <b/>
      <sz val="11"/>
      <color rgb="FFFF0000"/>
      <name val="Arial"/>
      <family val="2"/>
    </font>
    <font>
      <sz val="11"/>
      <name val="Arial"/>
      <family val="2"/>
    </font>
    <font>
      <sz val="11"/>
      <color rgb="FFFF0000"/>
      <name val="Arial"/>
      <family val="2"/>
    </font>
    <font>
      <sz val="8"/>
      <name val="Arial"/>
      <family val="2"/>
    </font>
    <font>
      <sz val="9"/>
      <color rgb="FFFF0000"/>
      <name val="Arial"/>
      <family val="2"/>
    </font>
    <font>
      <u/>
      <sz val="11"/>
      <color theme="10"/>
      <name val="Calibri"/>
      <family val="2"/>
    </font>
    <font>
      <sz val="11"/>
      <name val="Times New Roman"/>
      <family val="1"/>
    </font>
    <font>
      <sz val="10"/>
      <name val="Times New Roman"/>
      <family val="1"/>
    </font>
    <font>
      <sz val="11"/>
      <name val="Helv"/>
    </font>
    <font>
      <sz val="20"/>
      <name val="Times New Roman"/>
      <family val="1"/>
    </font>
  </fonts>
  <fills count="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2" tint="-0.249977111117893"/>
        <bgColor indexed="64"/>
      </patternFill>
    </fill>
  </fills>
  <borders count="48">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84">
    <xf numFmtId="0" fontId="0" fillId="0" borderId="0"/>
    <xf numFmtId="9" fontId="6" fillId="0" borderId="0" applyFont="0" applyFill="0" applyBorder="0" applyAlignment="0" applyProtection="0"/>
    <xf numFmtId="164" fontId="15" fillId="0" borderId="0" applyFont="0" applyFill="0" applyBorder="0" applyAlignment="0" applyProtection="0"/>
    <xf numFmtId="0" fontId="5" fillId="0" borderId="0"/>
    <xf numFmtId="9" fontId="5" fillId="0" borderId="0" applyFont="0" applyFill="0" applyBorder="0" applyAlignment="0" applyProtection="0"/>
    <xf numFmtId="0" fontId="7" fillId="0" borderId="0"/>
    <xf numFmtId="0" fontId="7" fillId="0" borderId="0"/>
    <xf numFmtId="0" fontId="18" fillId="0" borderId="0">
      <protection locked="0"/>
    </xf>
    <xf numFmtId="167" fontId="19" fillId="0" borderId="0">
      <protection locked="0"/>
    </xf>
    <xf numFmtId="167" fontId="19" fillId="0" borderId="0">
      <protection locked="0"/>
    </xf>
    <xf numFmtId="0" fontId="7" fillId="0" borderId="0" applyFont="0" applyFill="0" applyBorder="0" applyAlignment="0" applyProtection="0"/>
    <xf numFmtId="168" fontId="18" fillId="0" borderId="0">
      <protection locked="0"/>
    </xf>
    <xf numFmtId="169" fontId="18" fillId="0" borderId="0">
      <protection locked="0"/>
    </xf>
    <xf numFmtId="170" fontId="18" fillId="0" borderId="0">
      <protection locked="0"/>
    </xf>
    <xf numFmtId="0" fontId="20" fillId="0" borderId="0"/>
    <xf numFmtId="9" fontId="4" fillId="0" borderId="0" applyFont="0" applyFill="0" applyBorder="0" applyAlignment="0" applyProtection="0"/>
    <xf numFmtId="4" fontId="23" fillId="0" borderId="0" applyFont="0" applyFill="0" applyBorder="0" applyAlignment="0" applyProtection="0"/>
    <xf numFmtId="3" fontId="23" fillId="0" borderId="0" applyFont="0" applyFill="0" applyBorder="0" applyAlignment="0" applyProtection="0"/>
    <xf numFmtId="0" fontId="3" fillId="0" borderId="0"/>
    <xf numFmtId="0" fontId="7" fillId="0" borderId="0"/>
    <xf numFmtId="43" fontId="7" fillId="0" borderId="0" applyFont="0" applyFill="0" applyBorder="0" applyAlignment="0" applyProtection="0"/>
    <xf numFmtId="175" fontId="24"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0" fontId="3" fillId="0" borderId="0"/>
    <xf numFmtId="0" fontId="3" fillId="0" borderId="0"/>
    <xf numFmtId="44" fontId="3" fillId="0" borderId="0" applyFont="0" applyFill="0" applyBorder="0" applyAlignment="0" applyProtection="0"/>
    <xf numFmtId="175" fontId="7" fillId="0" borderId="0" applyFont="0" applyFill="0" applyBorder="0" applyAlignment="0" applyProtection="0"/>
    <xf numFmtId="0" fontId="30" fillId="0" borderId="0" applyNumberFormat="0" applyFill="0" applyBorder="0" applyAlignment="0" applyProtection="0"/>
    <xf numFmtId="0" fontId="13" fillId="0" borderId="0" applyNumberFormat="0" applyFill="0" applyBorder="0" applyAlignment="0" applyProtection="0"/>
    <xf numFmtId="0" fontId="30" fillId="0" borderId="0" applyNumberFormat="0" applyFill="0" applyBorder="0" applyAlignment="0" applyProtection="0"/>
    <xf numFmtId="0" fontId="13" fillId="0" borderId="0" applyNumberFormat="0" applyFill="0" applyBorder="0" applyAlignment="0" applyProtection="0"/>
    <xf numFmtId="181" fontId="7" fillId="0" borderId="0" applyFont="0" applyFill="0" applyBorder="0" applyAlignment="0" applyProtection="0"/>
    <xf numFmtId="0" fontId="18" fillId="0" borderId="0">
      <protection locked="0"/>
    </xf>
    <xf numFmtId="0" fontId="18" fillId="0" borderId="0">
      <protection locked="0"/>
    </xf>
    <xf numFmtId="0" fontId="31" fillId="0" borderId="0">
      <protection locked="0"/>
    </xf>
    <xf numFmtId="0" fontId="18" fillId="0" borderId="0">
      <protection locked="0"/>
    </xf>
    <xf numFmtId="0" fontId="18" fillId="0" borderId="0">
      <protection locked="0"/>
    </xf>
    <xf numFmtId="0" fontId="18" fillId="0" borderId="0">
      <protection locked="0"/>
    </xf>
    <xf numFmtId="0" fontId="31" fillId="0" borderId="0">
      <protection locked="0"/>
    </xf>
    <xf numFmtId="182" fontId="7" fillId="0" borderId="0" applyFill="0" applyBorder="0" applyAlignment="0" applyProtection="0"/>
    <xf numFmtId="2" fontId="7" fillId="0" borderId="0" applyFill="0" applyBorder="0" applyAlignment="0" applyProtection="0"/>
    <xf numFmtId="175" fontId="24" fillId="0" borderId="0" applyFont="0" applyFill="0" applyBorder="0" applyAlignment="0" applyProtection="0"/>
    <xf numFmtId="183" fontId="7" fillId="0" borderId="0" applyFont="0" applyFill="0" applyBorder="0" applyAlignment="0" applyProtection="0"/>
    <xf numFmtId="175" fontId="24" fillId="0" borderId="0" applyFont="0" applyFill="0" applyBorder="0" applyAlignment="0" applyProtection="0"/>
    <xf numFmtId="43" fontId="2" fillId="0" borderId="0" applyFont="0" applyFill="0" applyBorder="0" applyAlignment="0" applyProtection="0"/>
    <xf numFmtId="165" fontId="24" fillId="0" borderId="0" applyFont="0" applyFill="0" applyBorder="0" applyAlignment="0" applyProtection="0"/>
    <xf numFmtId="164" fontId="7" fillId="0" borderId="0" applyFont="0" applyFill="0" applyBorder="0" applyAlignment="0" applyProtection="0"/>
    <xf numFmtId="164" fontId="2" fillId="0" borderId="0" applyFont="0" applyFill="0" applyBorder="0" applyAlignment="0" applyProtection="0"/>
    <xf numFmtId="165" fontId="32" fillId="0" borderId="0" applyFont="0" applyFill="0" applyBorder="0" applyAlignment="0" applyProtection="0"/>
    <xf numFmtId="165" fontId="7" fillId="0" borderId="0" applyFont="0" applyFill="0" applyBorder="0" applyAlignment="0" applyProtection="0"/>
    <xf numFmtId="164" fontId="2" fillId="0" borderId="0" applyFont="0" applyFill="0" applyBorder="0" applyAlignment="0" applyProtection="0"/>
    <xf numFmtId="184" fontId="7" fillId="0" borderId="0" applyFill="0" applyBorder="0" applyAlignment="0" applyProtection="0"/>
    <xf numFmtId="185" fontId="7" fillId="0" borderId="0" applyFill="0" applyBorder="0" applyAlignment="0" applyProtection="0"/>
    <xf numFmtId="186" fontId="7" fillId="0" borderId="0" applyFill="0" applyBorder="0" applyAlignment="0" applyProtection="0"/>
    <xf numFmtId="0" fontId="7" fillId="0" borderId="0"/>
    <xf numFmtId="0" fontId="2" fillId="0" borderId="0"/>
    <xf numFmtId="0" fontId="2" fillId="0" borderId="0"/>
    <xf numFmtId="0" fontId="33" fillId="0" borderId="0"/>
    <xf numFmtId="0" fontId="34" fillId="0" borderId="0"/>
    <xf numFmtId="0" fontId="33" fillId="0" borderId="0"/>
    <xf numFmtId="0" fontId="7" fillId="0" borderId="0"/>
    <xf numFmtId="0" fontId="35" fillId="0" borderId="0"/>
    <xf numFmtId="0" fontId="7" fillId="0" borderId="0"/>
    <xf numFmtId="0" fontId="7" fillId="0" borderId="0"/>
    <xf numFmtId="0" fontId="2" fillId="0" borderId="0"/>
    <xf numFmtId="0" fontId="2" fillId="0" borderId="0"/>
    <xf numFmtId="0" fontId="35" fillId="0" borderId="0"/>
    <xf numFmtId="0" fontId="2" fillId="0" borderId="0"/>
    <xf numFmtId="9" fontId="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87" fontId="7" fillId="0" borderId="0" applyFill="0" applyBorder="0" applyAlignment="0" applyProtection="0"/>
    <xf numFmtId="3" fontId="7" fillId="0" borderId="0" applyFill="0" applyBorder="0" applyAlignment="0" applyProtection="0"/>
    <xf numFmtId="0" fontId="7" fillId="0" borderId="3" applyNumberFormat="0" applyFill="0" applyAlignment="0" applyProtection="0"/>
    <xf numFmtId="0" fontId="1" fillId="0" borderId="0"/>
    <xf numFmtId="0" fontId="1" fillId="0" borderId="0"/>
    <xf numFmtId="0" fontId="45" fillId="0" borderId="0" applyNumberFormat="0" applyFill="0" applyBorder="0" applyAlignment="0" applyProtection="0">
      <alignment vertical="top"/>
      <protection locked="0"/>
    </xf>
    <xf numFmtId="0" fontId="48" fillId="0" borderId="0"/>
  </cellStyleXfs>
  <cellXfs count="440">
    <xf numFmtId="0" fontId="0" fillId="0" borderId="0" xfId="0"/>
    <xf numFmtId="0" fontId="5" fillId="0" borderId="0" xfId="3"/>
    <xf numFmtId="0" fontId="0" fillId="0" borderId="0" xfId="0" applyAlignment="1" applyProtection="1">
      <alignment vertical="center"/>
      <protection hidden="1"/>
    </xf>
    <xf numFmtId="0" fontId="13" fillId="0" borderId="0" xfId="0" applyFont="1" applyAlignment="1" applyProtection="1">
      <alignment vertical="center"/>
      <protection hidden="1"/>
    </xf>
    <xf numFmtId="0" fontId="9" fillId="0" borderId="0" xfId="0" applyFont="1" applyAlignment="1" applyProtection="1">
      <alignment vertical="center"/>
      <protection hidden="1"/>
    </xf>
    <xf numFmtId="0" fontId="7" fillId="0" borderId="0" xfId="6" applyAlignment="1" applyProtection="1">
      <alignment vertical="center"/>
      <protection hidden="1"/>
    </xf>
    <xf numFmtId="0" fontId="14" fillId="0" borderId="0" xfId="0" applyFont="1" applyAlignment="1" applyProtection="1">
      <alignment vertical="center"/>
      <protection hidden="1"/>
    </xf>
    <xf numFmtId="0" fontId="12" fillId="0" borderId="0" xfId="6" applyFont="1" applyAlignment="1" applyProtection="1">
      <alignment vertical="center"/>
      <protection hidden="1"/>
    </xf>
    <xf numFmtId="0" fontId="0" fillId="0" borderId="9" xfId="0" applyBorder="1" applyAlignment="1" applyProtection="1">
      <alignment vertical="center"/>
      <protection hidden="1"/>
    </xf>
    <xf numFmtId="0" fontId="13" fillId="0" borderId="0" xfId="6" applyFont="1" applyAlignment="1" applyProtection="1">
      <alignment vertical="center"/>
      <protection hidden="1"/>
    </xf>
    <xf numFmtId="0" fontId="17" fillId="0" borderId="0" xfId="6" applyFont="1" applyAlignment="1" applyProtection="1">
      <alignment vertical="center"/>
      <protection hidden="1"/>
    </xf>
    <xf numFmtId="166" fontId="7" fillId="0" borderId="9" xfId="1" applyNumberFormat="1" applyFont="1" applyFill="1" applyBorder="1" applyAlignment="1" applyProtection="1">
      <alignment vertical="center"/>
      <protection hidden="1"/>
    </xf>
    <xf numFmtId="166" fontId="11" fillId="0" borderId="9" xfId="1" applyNumberFormat="1" applyFont="1" applyFill="1" applyBorder="1" applyAlignment="1" applyProtection="1">
      <alignment vertical="center"/>
      <protection hidden="1"/>
    </xf>
    <xf numFmtId="0" fontId="16" fillId="0" borderId="10" xfId="6" applyFont="1" applyBorder="1" applyAlignment="1" applyProtection="1">
      <alignment horizontal="center" vertical="center"/>
      <protection hidden="1"/>
    </xf>
    <xf numFmtId="0" fontId="16" fillId="0" borderId="12" xfId="6" applyFont="1" applyBorder="1" applyAlignment="1" applyProtection="1">
      <alignment horizontal="center" vertical="center"/>
      <protection hidden="1"/>
    </xf>
    <xf numFmtId="9" fontId="12" fillId="0" borderId="9" xfId="6" applyNumberFormat="1" applyFont="1" applyBorder="1" applyAlignment="1" applyProtection="1">
      <alignment vertical="center"/>
      <protection hidden="1"/>
    </xf>
    <xf numFmtId="9" fontId="12" fillId="0" borderId="12" xfId="15" applyFont="1" applyFill="1" applyBorder="1" applyAlignment="1" applyProtection="1">
      <alignment vertical="center"/>
      <protection hidden="1"/>
    </xf>
    <xf numFmtId="0" fontId="12" fillId="0" borderId="0" xfId="6" applyFont="1" applyAlignment="1" applyProtection="1">
      <alignment horizontal="right" vertical="center"/>
      <protection hidden="1"/>
    </xf>
    <xf numFmtId="173" fontId="11" fillId="0" borderId="9" xfId="6" applyNumberFormat="1" applyFont="1" applyBorder="1" applyAlignment="1" applyProtection="1">
      <alignment horizontal="center" vertical="center"/>
      <protection hidden="1"/>
    </xf>
    <xf numFmtId="0" fontId="11" fillId="0" borderId="11" xfId="6" applyFont="1" applyBorder="1" applyAlignment="1" applyProtection="1">
      <alignment horizontal="center" vertical="center" wrapText="1"/>
      <protection hidden="1"/>
    </xf>
    <xf numFmtId="173" fontId="11" fillId="0" borderId="11" xfId="6" applyNumberFormat="1" applyFont="1" applyBorder="1" applyAlignment="1" applyProtection="1">
      <alignment horizontal="center" vertical="center"/>
      <protection hidden="1"/>
    </xf>
    <xf numFmtId="0" fontId="7" fillId="0" borderId="9" xfId="6" applyBorder="1" applyAlignment="1" applyProtection="1">
      <alignment horizontal="right" vertical="center"/>
      <protection hidden="1"/>
    </xf>
    <xf numFmtId="10" fontId="7" fillId="0" borderId="9" xfId="15" applyNumberFormat="1" applyFont="1" applyFill="1" applyBorder="1" applyAlignment="1" applyProtection="1">
      <alignment vertical="center"/>
      <protection hidden="1"/>
    </xf>
    <xf numFmtId="0" fontId="7" fillId="0" borderId="0" xfId="6" applyAlignment="1" applyProtection="1">
      <alignment horizontal="center" vertical="center"/>
      <protection hidden="1"/>
    </xf>
    <xf numFmtId="0" fontId="7" fillId="0" borderId="0" xfId="6" applyAlignment="1" applyProtection="1">
      <alignment horizontal="right" vertical="center"/>
      <protection hidden="1"/>
    </xf>
    <xf numFmtId="164" fontId="7" fillId="0" borderId="11" xfId="6" applyNumberFormat="1" applyBorder="1" applyAlignment="1" applyProtection="1">
      <alignment vertical="center"/>
      <protection hidden="1"/>
    </xf>
    <xf numFmtId="0" fontId="12" fillId="0" borderId="0" xfId="6" applyFont="1" applyAlignment="1">
      <alignment horizontal="left" vertical="center"/>
    </xf>
    <xf numFmtId="0" fontId="25" fillId="0" borderId="0" xfId="18" applyFont="1" applyAlignment="1">
      <alignment vertical="center"/>
    </xf>
    <xf numFmtId="2" fontId="16" fillId="0" borderId="0" xfId="6" applyNumberFormat="1" applyFont="1" applyAlignment="1">
      <alignment horizontal="center" vertical="center"/>
    </xf>
    <xf numFmtId="2" fontId="16" fillId="0" borderId="0" xfId="6" applyNumberFormat="1" applyFont="1" applyAlignment="1">
      <alignment vertical="center"/>
    </xf>
    <xf numFmtId="0" fontId="12" fillId="0" borderId="0" xfId="6" applyFont="1" applyAlignment="1">
      <alignment horizontal="center" vertical="center"/>
    </xf>
    <xf numFmtId="0" fontId="26" fillId="0" borderId="0" xfId="18" applyFont="1" applyAlignment="1">
      <alignment vertical="center"/>
    </xf>
    <xf numFmtId="49" fontId="25" fillId="0" borderId="0" xfId="18" applyNumberFormat="1" applyFont="1" applyAlignment="1">
      <alignment horizontal="center" vertical="center"/>
    </xf>
    <xf numFmtId="0" fontId="16" fillId="0" borderId="0" xfId="6" applyFont="1" applyAlignment="1">
      <alignment horizontal="center" vertical="center"/>
    </xf>
    <xf numFmtId="0" fontId="16" fillId="0" borderId="0" xfId="6" applyFont="1" applyAlignment="1" applyProtection="1">
      <alignment horizontal="left" vertical="center"/>
      <protection hidden="1"/>
    </xf>
    <xf numFmtId="0" fontId="25" fillId="0" borderId="0" xfId="18" applyFont="1" applyAlignment="1">
      <alignment horizontal="center" vertical="center"/>
    </xf>
    <xf numFmtId="0" fontId="12" fillId="0" borderId="0" xfId="6" applyFont="1" applyAlignment="1">
      <alignment vertical="center"/>
    </xf>
    <xf numFmtId="0" fontId="16" fillId="0" borderId="0" xfId="6" applyFont="1" applyAlignment="1">
      <alignment vertical="center"/>
    </xf>
    <xf numFmtId="16" fontId="12" fillId="0" borderId="0" xfId="6" applyNumberFormat="1" applyFont="1" applyAlignment="1">
      <alignment horizontal="center" vertical="center"/>
    </xf>
    <xf numFmtId="0" fontId="27" fillId="0" borderId="0" xfId="6" applyFont="1" applyAlignment="1">
      <alignment horizontal="center" vertical="center"/>
    </xf>
    <xf numFmtId="0" fontId="11" fillId="0" borderId="0" xfId="6" applyFont="1" applyAlignment="1" applyProtection="1">
      <alignment horizontal="center" vertical="center" wrapText="1"/>
      <protection hidden="1"/>
    </xf>
    <xf numFmtId="166" fontId="7" fillId="0" borderId="0" xfId="15" applyNumberFormat="1" applyFont="1" applyFill="1" applyBorder="1" applyAlignment="1" applyProtection="1">
      <alignment vertical="center"/>
      <protection hidden="1"/>
    </xf>
    <xf numFmtId="166" fontId="11" fillId="0" borderId="0" xfId="15" applyNumberFormat="1" applyFont="1" applyFill="1" applyBorder="1" applyAlignment="1" applyProtection="1">
      <alignment vertical="center"/>
      <protection hidden="1"/>
    </xf>
    <xf numFmtId="0" fontId="7" fillId="0" borderId="9" xfId="6" applyBorder="1" applyAlignment="1" applyProtection="1">
      <alignment horizontal="center" vertical="center"/>
      <protection hidden="1"/>
    </xf>
    <xf numFmtId="166" fontId="11" fillId="0" borderId="9" xfId="15" applyNumberFormat="1" applyFont="1" applyFill="1" applyBorder="1" applyAlignment="1" applyProtection="1">
      <alignment vertical="center"/>
      <protection hidden="1"/>
    </xf>
    <xf numFmtId="0" fontId="11" fillId="0" borderId="14" xfId="6" applyFont="1" applyBorder="1" applyAlignment="1" applyProtection="1">
      <alignment horizontal="center" vertical="center"/>
      <protection hidden="1"/>
    </xf>
    <xf numFmtId="0" fontId="11" fillId="0" borderId="16" xfId="6" applyFont="1" applyBorder="1" applyAlignment="1" applyProtection="1">
      <alignment horizontal="center" vertical="center" wrapText="1"/>
      <protection hidden="1"/>
    </xf>
    <xf numFmtId="0" fontId="11" fillId="0" borderId="16" xfId="6" applyFont="1" applyBorder="1" applyAlignment="1" applyProtection="1">
      <alignment vertical="center"/>
      <protection hidden="1"/>
    </xf>
    <xf numFmtId="173" fontId="11" fillId="0" borderId="14" xfId="6" applyNumberFormat="1" applyFont="1" applyBorder="1" applyAlignment="1" applyProtection="1">
      <alignment horizontal="center" vertical="center"/>
      <protection hidden="1"/>
    </xf>
    <xf numFmtId="166" fontId="11" fillId="0" borderId="17" xfId="1" applyNumberFormat="1" applyFont="1" applyFill="1" applyBorder="1" applyAlignment="1" applyProtection="1">
      <alignment vertical="center"/>
      <protection hidden="1"/>
    </xf>
    <xf numFmtId="0" fontId="7"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2" fontId="11" fillId="0" borderId="16" xfId="1" applyNumberFormat="1" applyFont="1" applyFill="1" applyBorder="1" applyAlignment="1" applyProtection="1">
      <alignment vertical="center"/>
      <protection hidden="1"/>
    </xf>
    <xf numFmtId="177" fontId="25" fillId="0" borderId="0" xfId="18" applyNumberFormat="1" applyFont="1" applyAlignment="1">
      <alignment horizontal="center" vertical="center"/>
    </xf>
    <xf numFmtId="0" fontId="17" fillId="0" borderId="0" xfId="6" quotePrefix="1" applyFont="1" applyAlignment="1" applyProtection="1">
      <alignment horizontal="center" vertical="center"/>
      <protection hidden="1"/>
    </xf>
    <xf numFmtId="171" fontId="17" fillId="0" borderId="0" xfId="6" applyNumberFormat="1" applyFont="1" applyAlignment="1" applyProtection="1">
      <alignment horizontal="center" vertical="center"/>
      <protection hidden="1"/>
    </xf>
    <xf numFmtId="0" fontId="16" fillId="0" borderId="0" xfId="0" applyFont="1" applyAlignment="1">
      <alignment vertical="center"/>
    </xf>
    <xf numFmtId="0" fontId="12" fillId="0" borderId="0" xfId="0" applyFont="1" applyAlignment="1">
      <alignment vertical="center"/>
    </xf>
    <xf numFmtId="0" fontId="12" fillId="0" borderId="9" xfId="0" applyFont="1" applyBorder="1" applyAlignment="1">
      <alignment horizontal="center" vertical="center"/>
    </xf>
    <xf numFmtId="0" fontId="12" fillId="0" borderId="0" xfId="0" applyFont="1" applyAlignment="1">
      <alignment horizontal="center" vertical="center"/>
    </xf>
    <xf numFmtId="0" fontId="12" fillId="0" borderId="9" xfId="0" applyFont="1" applyBorder="1" applyAlignment="1">
      <alignment vertical="center"/>
    </xf>
    <xf numFmtId="2" fontId="12" fillId="0" borderId="9" xfId="0" applyNumberFormat="1" applyFont="1" applyBorder="1" applyAlignment="1">
      <alignment vertical="center"/>
    </xf>
    <xf numFmtId="0" fontId="11" fillId="0" borderId="14" xfId="0" applyFont="1" applyBorder="1" applyAlignment="1">
      <alignment horizontal="center" vertical="center" wrapText="1"/>
    </xf>
    <xf numFmtId="0" fontId="7" fillId="0" borderId="11" xfId="0" applyFont="1" applyBorder="1" applyAlignment="1">
      <alignment horizontal="left" vertical="center"/>
    </xf>
    <xf numFmtId="0" fontId="11" fillId="0" borderId="0" xfId="0" applyFont="1" applyAlignment="1">
      <alignment vertical="center"/>
    </xf>
    <xf numFmtId="0" fontId="7" fillId="0" borderId="0" xfId="0" applyFont="1" applyAlignment="1">
      <alignment vertical="center"/>
    </xf>
    <xf numFmtId="0" fontId="16" fillId="0" borderId="9" xfId="6" applyFont="1" applyBorder="1" applyAlignment="1" applyProtection="1">
      <alignment horizontal="center" vertical="center" wrapText="1"/>
      <protection hidden="1"/>
    </xf>
    <xf numFmtId="0" fontId="7" fillId="0" borderId="0" xfId="0" applyFont="1" applyAlignment="1">
      <alignment horizontal="center" vertical="center"/>
    </xf>
    <xf numFmtId="180" fontId="11" fillId="0" borderId="9" xfId="2" applyNumberFormat="1" applyFont="1" applyFill="1" applyBorder="1" applyAlignment="1" applyProtection="1">
      <alignment vertical="center"/>
      <protection hidden="1"/>
    </xf>
    <xf numFmtId="180" fontId="7" fillId="0" borderId="9" xfId="2" applyNumberFormat="1" applyFont="1" applyFill="1" applyBorder="1" applyAlignment="1" applyProtection="1">
      <alignment vertical="center"/>
      <protection hidden="1"/>
    </xf>
    <xf numFmtId="0" fontId="8" fillId="0" borderId="0" xfId="6" applyFont="1" applyAlignment="1">
      <alignment horizontal="left" vertical="center"/>
    </xf>
    <xf numFmtId="0" fontId="11" fillId="0" borderId="0" xfId="0" applyFont="1" applyAlignment="1">
      <alignment horizontal="center" vertical="center"/>
    </xf>
    <xf numFmtId="0" fontId="12" fillId="0" borderId="0" xfId="6" applyFont="1" applyAlignment="1" applyProtection="1">
      <alignment vertical="center"/>
      <protection locked="0"/>
    </xf>
    <xf numFmtId="0" fontId="11" fillId="0" borderId="0" xfId="6" applyFont="1" applyAlignment="1">
      <alignment vertical="center"/>
    </xf>
    <xf numFmtId="0" fontId="7" fillId="0" borderId="0" xfId="6" applyAlignment="1">
      <alignment vertical="center"/>
    </xf>
    <xf numFmtId="0" fontId="11" fillId="3" borderId="0" xfId="0" applyFont="1" applyFill="1" applyAlignment="1">
      <alignment vertical="center"/>
    </xf>
    <xf numFmtId="0" fontId="11" fillId="0" borderId="0" xfId="6" applyFont="1" applyAlignment="1">
      <alignment vertical="center" shrinkToFit="1"/>
    </xf>
    <xf numFmtId="0" fontId="11" fillId="3" borderId="0" xfId="6" applyFont="1" applyFill="1" applyAlignment="1">
      <alignment vertical="center" shrinkToFit="1"/>
    </xf>
    <xf numFmtId="49" fontId="7" fillId="3" borderId="0" xfId="6" quotePrefix="1" applyNumberFormat="1" applyFill="1" applyAlignment="1">
      <alignment horizontal="center" vertical="center"/>
    </xf>
    <xf numFmtId="164" fontId="11" fillId="3" borderId="0" xfId="6" applyNumberFormat="1" applyFont="1" applyFill="1" applyAlignment="1">
      <alignment horizontal="center" vertical="center"/>
    </xf>
    <xf numFmtId="9" fontId="7" fillId="3" borderId="0" xfId="1" applyFont="1" applyFill="1" applyBorder="1" applyAlignment="1" applyProtection="1">
      <alignment horizontal="center" vertical="center"/>
    </xf>
    <xf numFmtId="14" fontId="7" fillId="3" borderId="0" xfId="6" applyNumberFormat="1" applyFill="1" applyAlignment="1">
      <alignment horizontal="center" vertical="center"/>
    </xf>
    <xf numFmtId="171" fontId="7" fillId="3" borderId="0" xfId="6" applyNumberFormat="1" applyFill="1" applyAlignment="1">
      <alignment horizontal="center" vertical="center"/>
    </xf>
    <xf numFmtId="171" fontId="7" fillId="0" borderId="0" xfId="6" applyNumberFormat="1" applyAlignment="1">
      <alignment horizontal="center" vertical="center"/>
    </xf>
    <xf numFmtId="0" fontId="7" fillId="0" borderId="11" xfId="0" applyFont="1" applyBorder="1" applyAlignment="1">
      <alignment vertical="center"/>
    </xf>
    <xf numFmtId="4" fontId="7" fillId="2" borderId="9" xfId="0" applyNumberFormat="1" applyFont="1" applyFill="1" applyBorder="1" applyAlignment="1" applyProtection="1">
      <alignment vertical="center"/>
      <protection locked="0"/>
    </xf>
    <xf numFmtId="0" fontId="13"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vertical="center" wrapText="1"/>
    </xf>
    <xf numFmtId="0" fontId="17" fillId="0" borderId="0" xfId="0" applyFont="1" applyAlignment="1">
      <alignment horizontal="center" vertical="center" wrapText="1"/>
    </xf>
    <xf numFmtId="179" fontId="12" fillId="0" borderId="9" xfId="48" applyNumberFormat="1" applyFont="1" applyFill="1" applyBorder="1" applyAlignment="1" applyProtection="1">
      <alignment vertical="center"/>
    </xf>
    <xf numFmtId="164" fontId="7" fillId="0" borderId="9" xfId="48" applyFont="1" applyFill="1" applyBorder="1" applyAlignment="1" applyProtection="1">
      <alignment vertical="center"/>
      <protection hidden="1"/>
    </xf>
    <xf numFmtId="164" fontId="7" fillId="0" borderId="9" xfId="0" applyNumberFormat="1" applyFont="1" applyBorder="1" applyAlignment="1" applyProtection="1">
      <alignment vertical="center"/>
      <protection locked="0"/>
    </xf>
    <xf numFmtId="9" fontId="7" fillId="0" borderId="0" xfId="1" applyFont="1" applyFill="1" applyAlignment="1" applyProtection="1">
      <alignment vertical="center"/>
    </xf>
    <xf numFmtId="0" fontId="11" fillId="0" borderId="14" xfId="0" applyFont="1" applyBorder="1" applyAlignment="1">
      <alignment horizontal="center" vertical="center"/>
    </xf>
    <xf numFmtId="0" fontId="11" fillId="0" borderId="9" xfId="0" applyFont="1" applyBorder="1" applyAlignment="1">
      <alignment horizontal="center" vertical="center" wrapText="1"/>
    </xf>
    <xf numFmtId="49" fontId="7" fillId="0" borderId="0" xfId="0" applyNumberFormat="1" applyFont="1" applyAlignment="1">
      <alignment vertical="center"/>
    </xf>
    <xf numFmtId="49" fontId="11" fillId="0" borderId="0" xfId="0" applyNumberFormat="1" applyFont="1" applyAlignment="1">
      <alignment vertical="center"/>
    </xf>
    <xf numFmtId="49" fontId="11" fillId="0" borderId="0" xfId="6" applyNumberFormat="1" applyFont="1" applyAlignment="1">
      <alignment vertical="center" shrinkToFit="1"/>
    </xf>
    <xf numFmtId="49" fontId="7" fillId="0" borderId="0" xfId="6" applyNumberFormat="1" applyAlignment="1">
      <alignment vertical="center"/>
    </xf>
    <xf numFmtId="49" fontId="11" fillId="0" borderId="0" xfId="0" applyNumberFormat="1" applyFont="1" applyAlignment="1">
      <alignment horizontal="right" vertical="center"/>
    </xf>
    <xf numFmtId="49" fontId="11" fillId="0" borderId="14" xfId="0" applyNumberFormat="1" applyFont="1" applyBorder="1" applyAlignment="1">
      <alignment horizontal="center" vertical="center" wrapText="1"/>
    </xf>
    <xf numFmtId="49" fontId="7" fillId="0" borderId="9" xfId="0" applyNumberFormat="1" applyFont="1" applyBorder="1" applyAlignment="1">
      <alignment horizontal="center" vertical="center"/>
    </xf>
    <xf numFmtId="0" fontId="11" fillId="0" borderId="0" xfId="0" applyFont="1" applyAlignment="1">
      <alignment horizontal="center" vertical="center" wrapText="1"/>
    </xf>
    <xf numFmtId="0" fontId="7" fillId="0" borderId="9" xfId="0" applyFont="1" applyBorder="1" applyAlignment="1">
      <alignment horizontal="center" vertical="center"/>
    </xf>
    <xf numFmtId="0" fontId="17" fillId="0" borderId="0" xfId="0" applyFont="1" applyAlignment="1">
      <alignment wrapText="1"/>
    </xf>
    <xf numFmtId="0" fontId="13" fillId="0" borderId="0" xfId="0" applyFont="1" applyAlignment="1">
      <alignment vertical="center"/>
    </xf>
    <xf numFmtId="0" fontId="0" fillId="0" borderId="0" xfId="0" applyAlignment="1">
      <alignment vertical="center"/>
    </xf>
    <xf numFmtId="0" fontId="9" fillId="0" borderId="0" xfId="0" applyFont="1" applyAlignment="1">
      <alignment vertical="center"/>
    </xf>
    <xf numFmtId="0" fontId="13" fillId="0" borderId="0" xfId="6" applyFont="1" applyAlignment="1">
      <alignment vertical="center"/>
    </xf>
    <xf numFmtId="0" fontId="13" fillId="0" borderId="0" xfId="6" applyFont="1" applyAlignment="1">
      <alignment horizontal="left" vertical="center" shrinkToFit="1"/>
    </xf>
    <xf numFmtId="0" fontId="17" fillId="0" borderId="0" xfId="6" applyFont="1" applyAlignment="1">
      <alignment vertical="center"/>
    </xf>
    <xf numFmtId="0" fontId="17" fillId="0" borderId="0" xfId="6" quotePrefix="1" applyFont="1" applyAlignment="1">
      <alignment horizontal="center" vertical="center"/>
    </xf>
    <xf numFmtId="0" fontId="17" fillId="0" borderId="0" xfId="6" applyFont="1" applyAlignment="1">
      <alignment horizontal="left" vertical="center"/>
    </xf>
    <xf numFmtId="164" fontId="13" fillId="0" borderId="0" xfId="6" applyNumberFormat="1" applyFont="1" applyAlignment="1">
      <alignment horizontal="center" vertical="center"/>
    </xf>
    <xf numFmtId="9" fontId="17" fillId="0" borderId="0" xfId="1" applyFont="1" applyFill="1" applyBorder="1" applyAlignment="1" applyProtection="1">
      <alignment horizontal="center" vertical="center"/>
    </xf>
    <xf numFmtId="14" fontId="17" fillId="0" borderId="0" xfId="6" applyNumberFormat="1" applyFont="1" applyAlignment="1">
      <alignment horizontal="center" vertical="center"/>
    </xf>
    <xf numFmtId="171" fontId="17" fillId="0" borderId="0" xfId="6" applyNumberFormat="1" applyFont="1" applyAlignment="1">
      <alignment horizontal="center" vertical="center"/>
    </xf>
    <xf numFmtId="164" fontId="17" fillId="0" borderId="0" xfId="6" applyNumberFormat="1" applyFont="1" applyAlignment="1">
      <alignment horizontal="center" vertical="center"/>
    </xf>
    <xf numFmtId="0" fontId="14" fillId="0" borderId="11" xfId="0" applyFont="1" applyBorder="1" applyAlignment="1">
      <alignment horizontal="centerContinuous" vertical="center"/>
    </xf>
    <xf numFmtId="0" fontId="14" fillId="0" borderId="14" xfId="0" applyFont="1" applyBorder="1" applyAlignment="1">
      <alignment horizontal="centerContinuous" vertical="center"/>
    </xf>
    <xf numFmtId="0" fontId="0" fillId="0" borderId="14" xfId="0" applyBorder="1" applyAlignment="1">
      <alignment horizontal="centerContinuous" vertical="center"/>
    </xf>
    <xf numFmtId="0" fontId="14" fillId="0" borderId="16" xfId="0" applyFont="1" applyBorder="1" applyAlignment="1">
      <alignment horizontal="centerContinuous" vertical="center"/>
    </xf>
    <xf numFmtId="0" fontId="11" fillId="0" borderId="16" xfId="0" applyFont="1" applyBorder="1" applyAlignment="1">
      <alignment horizontal="center" vertical="center" wrapText="1"/>
    </xf>
    <xf numFmtId="4" fontId="7" fillId="0" borderId="9" xfId="0" applyNumberFormat="1" applyFont="1" applyBorder="1" applyAlignment="1">
      <alignment horizontal="center" vertical="center"/>
    </xf>
    <xf numFmtId="2" fontId="7" fillId="0" borderId="11" xfId="0" applyNumberFormat="1" applyFont="1" applyBorder="1" applyAlignment="1">
      <alignment horizontal="right" vertical="center" indent="1"/>
    </xf>
    <xf numFmtId="179" fontId="7" fillId="0" borderId="9" xfId="2" applyNumberFormat="1" applyFont="1" applyFill="1" applyBorder="1" applyAlignment="1" applyProtection="1">
      <alignment vertical="center"/>
    </xf>
    <xf numFmtId="166" fontId="7" fillId="0" borderId="9" xfId="1" applyNumberFormat="1" applyFont="1" applyFill="1" applyBorder="1" applyAlignment="1" applyProtection="1">
      <alignment vertical="center"/>
    </xf>
    <xf numFmtId="0" fontId="7" fillId="0" borderId="14" xfId="0" applyFont="1" applyBorder="1" applyAlignment="1">
      <alignment horizontal="left" vertical="center"/>
    </xf>
    <xf numFmtId="0" fontId="12" fillId="0" borderId="18" xfId="0" applyFont="1" applyBorder="1" applyAlignment="1">
      <alignment horizontal="center" vertical="center"/>
    </xf>
    <xf numFmtId="0" fontId="11" fillId="0" borderId="18" xfId="0" applyFont="1" applyBorder="1" applyAlignment="1">
      <alignment horizontal="center" vertical="center"/>
    </xf>
    <xf numFmtId="164" fontId="29" fillId="0" borderId="19" xfId="0" applyNumberFormat="1" applyFont="1" applyBorder="1" applyAlignment="1">
      <alignment vertical="center"/>
    </xf>
    <xf numFmtId="164" fontId="29" fillId="0" borderId="9" xfId="0" applyNumberFormat="1" applyFont="1" applyBorder="1" applyAlignment="1">
      <alignment vertical="center"/>
    </xf>
    <xf numFmtId="166" fontId="11" fillId="0" borderId="9" xfId="1" applyNumberFormat="1" applyFont="1" applyFill="1" applyBorder="1" applyAlignment="1" applyProtection="1">
      <alignment vertical="center"/>
    </xf>
    <xf numFmtId="164" fontId="0" fillId="0" borderId="0" xfId="0" applyNumberFormat="1" applyAlignment="1">
      <alignment vertical="center"/>
    </xf>
    <xf numFmtId="0" fontId="11" fillId="0" borderId="2" xfId="0" applyFont="1" applyBorder="1" applyAlignment="1">
      <alignment horizontal="center" vertical="center"/>
    </xf>
    <xf numFmtId="0" fontId="11" fillId="0" borderId="3" xfId="0" applyFont="1" applyBorder="1" applyAlignment="1">
      <alignment horizontal="left" vertical="center"/>
    </xf>
    <xf numFmtId="0" fontId="13" fillId="0" borderId="3" xfId="0" applyFont="1" applyBorder="1" applyAlignment="1">
      <alignment horizontal="left" vertical="center"/>
    </xf>
    <xf numFmtId="0" fontId="11" fillId="0" borderId="3" xfId="0" applyFont="1" applyBorder="1" applyAlignment="1">
      <alignment horizontal="right" vertical="center"/>
    </xf>
    <xf numFmtId="0" fontId="0" fillId="0" borderId="3" xfId="0" applyBorder="1" applyAlignment="1">
      <alignment vertical="center"/>
    </xf>
    <xf numFmtId="0" fontId="11" fillId="0" borderId="3" xfId="0" applyFont="1" applyBorder="1" applyAlignment="1">
      <alignment vertical="center"/>
    </xf>
    <xf numFmtId="164" fontId="11" fillId="0" borderId="4" xfId="0" applyNumberFormat="1" applyFont="1" applyBorder="1" applyAlignment="1">
      <alignment vertical="center"/>
    </xf>
    <xf numFmtId="165" fontId="11" fillId="0" borderId="0" xfId="0" applyNumberFormat="1" applyFont="1" applyAlignment="1">
      <alignment horizontal="right" vertical="center"/>
    </xf>
    <xf numFmtId="0" fontId="11" fillId="0" borderId="5" xfId="0" applyFont="1" applyBorder="1" applyAlignment="1">
      <alignment horizontal="center" vertical="center"/>
    </xf>
    <xf numFmtId="10" fontId="11" fillId="0" borderId="0" xfId="0" applyNumberFormat="1" applyFont="1" applyAlignment="1">
      <alignment horizontal="left" vertical="center"/>
    </xf>
    <xf numFmtId="10" fontId="11" fillId="0" borderId="0" xfId="0" applyNumberFormat="1" applyFont="1" applyAlignment="1">
      <alignment horizontal="right" vertical="center"/>
    </xf>
    <xf numFmtId="10" fontId="0" fillId="0" borderId="0" xfId="1" applyNumberFormat="1" applyFont="1" applyFill="1" applyBorder="1" applyAlignment="1" applyProtection="1">
      <alignment vertical="center"/>
    </xf>
    <xf numFmtId="164" fontId="11" fillId="0" borderId="1" xfId="0" applyNumberFormat="1" applyFont="1" applyBorder="1" applyAlignment="1">
      <alignment vertical="center"/>
    </xf>
    <xf numFmtId="0" fontId="11" fillId="0" borderId="0" xfId="0" applyFont="1" applyAlignment="1">
      <alignment horizontal="left" vertical="center"/>
    </xf>
    <xf numFmtId="0" fontId="13" fillId="0" borderId="0" xfId="0" applyFont="1" applyAlignment="1">
      <alignment horizontal="left" vertical="center"/>
    </xf>
    <xf numFmtId="0" fontId="11" fillId="0" borderId="6" xfId="0" applyFont="1" applyBorder="1" applyAlignment="1">
      <alignment horizontal="center" vertical="center"/>
    </xf>
    <xf numFmtId="10" fontId="11" fillId="0" borderId="7" xfId="0" applyNumberFormat="1" applyFont="1" applyBorder="1" applyAlignment="1">
      <alignment horizontal="left" vertical="center"/>
    </xf>
    <xf numFmtId="10" fontId="11" fillId="0" borderId="7" xfId="0" applyNumberFormat="1" applyFont="1" applyBorder="1" applyAlignment="1">
      <alignment horizontal="right" vertical="center"/>
    </xf>
    <xf numFmtId="10" fontId="0" fillId="0" borderId="7" xfId="1" applyNumberFormat="1" applyFont="1" applyFill="1" applyBorder="1" applyAlignment="1" applyProtection="1">
      <alignment vertical="center"/>
    </xf>
    <xf numFmtId="0" fontId="11" fillId="0" borderId="7" xfId="0" applyFont="1" applyBorder="1" applyAlignment="1">
      <alignment vertical="center"/>
    </xf>
    <xf numFmtId="0" fontId="0" fillId="0" borderId="7" xfId="0" applyBorder="1" applyAlignment="1">
      <alignment vertical="center"/>
    </xf>
    <xf numFmtId="164" fontId="11" fillId="0" borderId="8" xfId="0" applyNumberFormat="1" applyFont="1" applyBorder="1" applyAlignment="1">
      <alignment vertical="center"/>
    </xf>
    <xf numFmtId="0" fontId="13" fillId="0" borderId="0" xfId="0" applyFont="1" applyAlignment="1">
      <alignment horizontal="right" vertical="center"/>
    </xf>
    <xf numFmtId="164" fontId="11" fillId="0" borderId="0" xfId="0" applyNumberFormat="1" applyFont="1" applyAlignment="1">
      <alignment vertical="center"/>
    </xf>
    <xf numFmtId="0" fontId="9" fillId="0" borderId="0" xfId="0" applyFont="1" applyAlignment="1">
      <alignment horizontal="left" vertical="center"/>
    </xf>
    <xf numFmtId="0" fontId="0" fillId="0" borderId="0" xfId="0" applyAlignment="1">
      <alignment horizontal="right" vertical="center"/>
    </xf>
    <xf numFmtId="0" fontId="7" fillId="3" borderId="9" xfId="0" applyFont="1" applyFill="1" applyBorder="1" applyAlignment="1">
      <alignment vertical="center"/>
    </xf>
    <xf numFmtId="4" fontId="7" fillId="0" borderId="0" xfId="0" applyNumberFormat="1" applyFont="1" applyAlignment="1">
      <alignment vertical="center"/>
    </xf>
    <xf numFmtId="0" fontId="11" fillId="2" borderId="0" xfId="6" applyFont="1" applyFill="1" applyAlignment="1" applyProtection="1">
      <alignment horizontal="center" vertical="center"/>
      <protection locked="0"/>
    </xf>
    <xf numFmtId="10" fontId="7" fillId="2" borderId="0" xfId="1" applyNumberFormat="1" applyFont="1" applyFill="1" applyBorder="1" applyAlignment="1" applyProtection="1">
      <alignment horizontal="center" vertical="center"/>
      <protection locked="0"/>
    </xf>
    <xf numFmtId="0" fontId="10" fillId="0" borderId="0" xfId="6" applyFont="1" applyAlignment="1">
      <alignment vertical="center"/>
    </xf>
    <xf numFmtId="0" fontId="10" fillId="0" borderId="0" xfId="6" applyFont="1" applyAlignment="1">
      <alignment horizontal="center" vertical="center"/>
    </xf>
    <xf numFmtId="0" fontId="8" fillId="0" borderId="0" xfId="6" applyFont="1" applyAlignment="1">
      <alignment vertical="center"/>
    </xf>
    <xf numFmtId="0" fontId="8" fillId="0" borderId="0" xfId="6" applyFont="1" applyAlignment="1">
      <alignment horizontal="center" vertical="center"/>
    </xf>
    <xf numFmtId="0" fontId="8" fillId="0" borderId="0" xfId="6" applyFont="1" applyAlignment="1">
      <alignment horizontal="center" vertical="center" wrapText="1"/>
    </xf>
    <xf numFmtId="0" fontId="8" fillId="0" borderId="0" xfId="6" quotePrefix="1" applyFont="1" applyAlignment="1">
      <alignment horizontal="left" vertical="center"/>
    </xf>
    <xf numFmtId="0" fontId="8" fillId="4" borderId="0" xfId="6" applyFont="1" applyFill="1" applyAlignment="1">
      <alignment horizontal="center" vertical="center"/>
    </xf>
    <xf numFmtId="0" fontId="8" fillId="4" borderId="0" xfId="6" applyFont="1" applyFill="1" applyAlignment="1">
      <alignment horizontal="left" vertical="center"/>
    </xf>
    <xf numFmtId="0" fontId="8" fillId="4" borderId="0" xfId="6" applyFont="1" applyFill="1" applyAlignment="1">
      <alignment vertical="center"/>
    </xf>
    <xf numFmtId="0" fontId="8" fillId="4" borderId="0" xfId="6" quotePrefix="1" applyFont="1" applyFill="1" applyAlignment="1">
      <alignment horizontal="left" vertical="center"/>
    </xf>
    <xf numFmtId="0" fontId="8" fillId="0" borderId="0" xfId="80" applyFont="1" applyAlignment="1">
      <alignment vertical="center"/>
    </xf>
    <xf numFmtId="0" fontId="8" fillId="0" borderId="0" xfId="80" applyFont="1" applyAlignment="1">
      <alignment horizontal="center" vertical="center"/>
    </xf>
    <xf numFmtId="0" fontId="10" fillId="0" borderId="0" xfId="80" applyFont="1" applyAlignment="1">
      <alignment horizontal="center" vertical="center"/>
    </xf>
    <xf numFmtId="49" fontId="8" fillId="0" borderId="0" xfId="80" applyNumberFormat="1" applyFont="1" applyAlignment="1">
      <alignment horizontal="center" vertical="center"/>
    </xf>
    <xf numFmtId="0" fontId="8" fillId="0" borderId="0" xfId="80" applyFont="1" applyAlignment="1">
      <alignment horizontal="left" vertical="center"/>
    </xf>
    <xf numFmtId="0" fontId="8" fillId="0" borderId="0" xfId="6" quotePrefix="1" applyFont="1" applyAlignment="1">
      <alignment horizontal="center" vertical="center"/>
    </xf>
    <xf numFmtId="0" fontId="10" fillId="0" borderId="0" xfId="6" applyFont="1" applyAlignment="1">
      <alignment horizontal="left" vertical="center"/>
    </xf>
    <xf numFmtId="0" fontId="8" fillId="0" borderId="0" xfId="80" quotePrefix="1" applyFont="1" applyAlignment="1">
      <alignment horizontal="left" vertical="center"/>
    </xf>
    <xf numFmtId="0" fontId="8" fillId="0" borderId="0" xfId="80" quotePrefix="1" applyFont="1" applyAlignment="1">
      <alignment horizontal="center" vertical="center"/>
    </xf>
    <xf numFmtId="0" fontId="10" fillId="0" borderId="0" xfId="80" applyFont="1" applyAlignment="1">
      <alignment vertical="center"/>
    </xf>
    <xf numFmtId="0" fontId="8" fillId="0" borderId="0" xfId="6" quotePrefix="1" applyFont="1" applyAlignment="1">
      <alignment vertical="center"/>
    </xf>
    <xf numFmtId="1" fontId="10" fillId="0" borderId="0" xfId="80" applyNumberFormat="1" applyFont="1" applyAlignment="1">
      <alignment vertical="center" wrapText="1"/>
    </xf>
    <xf numFmtId="1" fontId="10" fillId="0" borderId="0" xfId="80" applyNumberFormat="1" applyFont="1" applyAlignment="1">
      <alignment horizontal="center" vertical="center" wrapText="1"/>
    </xf>
    <xf numFmtId="4" fontId="8" fillId="0" borderId="0" xfId="80" applyNumberFormat="1" applyFont="1" applyAlignment="1">
      <alignment vertical="center"/>
    </xf>
    <xf numFmtId="4" fontId="8" fillId="4" borderId="0" xfId="80" applyNumberFormat="1" applyFont="1" applyFill="1" applyAlignment="1">
      <alignment vertical="center"/>
    </xf>
    <xf numFmtId="1" fontId="10" fillId="0" borderId="0" xfId="80" applyNumberFormat="1" applyFont="1" applyAlignment="1">
      <alignment horizontal="right" vertical="center"/>
    </xf>
    <xf numFmtId="4" fontId="10" fillId="0" borderId="0" xfId="80" applyNumberFormat="1" applyFont="1" applyAlignment="1">
      <alignment vertical="center"/>
    </xf>
    <xf numFmtId="1" fontId="8" fillId="0" borderId="0" xfId="80" applyNumberFormat="1" applyFont="1" applyAlignment="1">
      <alignment horizontal="right" vertical="center"/>
    </xf>
    <xf numFmtId="1" fontId="8" fillId="0" borderId="0" xfId="80" applyNumberFormat="1" applyFont="1" applyAlignment="1">
      <alignment vertical="center"/>
    </xf>
    <xf numFmtId="1" fontId="8" fillId="0" borderId="0" xfId="80" applyNumberFormat="1" applyFont="1" applyAlignment="1">
      <alignment horizontal="center" vertical="center"/>
    </xf>
    <xf numFmtId="0" fontId="8" fillId="0" borderId="0" xfId="80" applyFont="1" applyAlignment="1">
      <alignment horizontal="center" vertical="center" wrapText="1"/>
    </xf>
    <xf numFmtId="0" fontId="8" fillId="0" borderId="0" xfId="6" applyFont="1"/>
    <xf numFmtId="0" fontId="8" fillId="0" borderId="0" xfId="6" applyFont="1" applyAlignment="1">
      <alignment horizontal="center"/>
    </xf>
    <xf numFmtId="0" fontId="37" fillId="0" borderId="0" xfId="80" applyFont="1"/>
    <xf numFmtId="0" fontId="37" fillId="0" borderId="0" xfId="80" applyFont="1" applyAlignment="1">
      <alignment horizontal="center"/>
    </xf>
    <xf numFmtId="174" fontId="8" fillId="0" borderId="0" xfId="6" applyNumberFormat="1" applyFont="1" applyAlignment="1">
      <alignment horizontal="center" vertical="center"/>
    </xf>
    <xf numFmtId="0" fontId="11" fillId="0" borderId="10" xfId="0" applyFont="1" applyBorder="1" applyAlignment="1">
      <alignment horizontal="center" vertical="center"/>
    </xf>
    <xf numFmtId="0" fontId="11" fillId="0" borderId="10" xfId="0" applyFont="1" applyBorder="1" applyAlignment="1">
      <alignment horizontal="center" vertical="center" wrapText="1"/>
    </xf>
    <xf numFmtId="0" fontId="7" fillId="0" borderId="9" xfId="0" applyFont="1" applyBorder="1" applyAlignment="1">
      <alignment vertical="center"/>
    </xf>
    <xf numFmtId="0" fontId="11" fillId="0" borderId="0" xfId="0" applyFont="1" applyAlignment="1">
      <alignment horizontal="right" vertical="center"/>
    </xf>
    <xf numFmtId="10" fontId="7" fillId="2" borderId="0" xfId="1" applyNumberFormat="1" applyFont="1" applyFill="1" applyBorder="1" applyAlignment="1" applyProtection="1">
      <alignment horizontal="center" vertical="center"/>
    </xf>
    <xf numFmtId="0" fontId="13" fillId="0" borderId="0" xfId="0" applyFont="1" applyAlignment="1">
      <alignment vertical="center" wrapText="1"/>
    </xf>
    <xf numFmtId="0" fontId="11" fillId="0" borderId="0" xfId="0" applyFont="1" applyAlignment="1">
      <alignment vertical="center" wrapText="1"/>
    </xf>
    <xf numFmtId="0" fontId="38" fillId="0" borderId="18" xfId="0" applyFont="1" applyBorder="1" applyAlignment="1">
      <alignment vertical="center"/>
    </xf>
    <xf numFmtId="0" fontId="39" fillId="0" borderId="29" xfId="0" applyFont="1" applyBorder="1" applyAlignment="1">
      <alignment horizontal="left"/>
    </xf>
    <xf numFmtId="0" fontId="41" fillId="0" borderId="26" xfId="0" applyFont="1" applyBorder="1"/>
    <xf numFmtId="0" fontId="39" fillId="0" borderId="26" xfId="0" applyFont="1" applyBorder="1"/>
    <xf numFmtId="0" fontId="41" fillId="0" borderId="25" xfId="0" applyFont="1" applyBorder="1"/>
    <xf numFmtId="0" fontId="41" fillId="5" borderId="26" xfId="0" applyFont="1" applyFill="1" applyBorder="1" applyAlignment="1">
      <alignment vertical="center"/>
    </xf>
    <xf numFmtId="0" fontId="39" fillId="0" borderId="27" xfId="0" applyFont="1" applyBorder="1"/>
    <xf numFmtId="2" fontId="39" fillId="0" borderId="26" xfId="0" applyNumberFormat="1" applyFont="1" applyBorder="1"/>
    <xf numFmtId="0" fontId="39" fillId="0" borderId="26" xfId="0" applyFont="1" applyBorder="1" applyAlignment="1">
      <alignment horizontal="left"/>
    </xf>
    <xf numFmtId="0" fontId="41" fillId="0" borderId="26" xfId="0" quotePrefix="1" applyFont="1" applyBorder="1" applyAlignment="1">
      <alignment horizontal="left"/>
    </xf>
    <xf numFmtId="0" fontId="41" fillId="5" borderId="26" xfId="0" applyFont="1" applyFill="1" applyBorder="1" applyAlignment="1">
      <alignment horizontal="left"/>
    </xf>
    <xf numFmtId="2" fontId="41" fillId="5" borderId="26" xfId="0" applyNumberFormat="1" applyFont="1" applyFill="1" applyBorder="1" applyAlignment="1">
      <alignment horizontal="left"/>
    </xf>
    <xf numFmtId="2" fontId="41" fillId="0" borderId="26" xfId="0" quotePrefix="1" applyNumberFormat="1" applyFont="1" applyBorder="1" applyAlignment="1">
      <alignment horizontal="left"/>
    </xf>
    <xf numFmtId="0" fontId="41" fillId="5" borderId="26" xfId="0" quotePrefix="1" applyFont="1" applyFill="1" applyBorder="1" applyAlignment="1">
      <alignment horizontal="left"/>
    </xf>
    <xf numFmtId="2" fontId="39" fillId="0" borderId="27" xfId="0" applyNumberFormat="1" applyFont="1" applyBorder="1"/>
    <xf numFmtId="2" fontId="39" fillId="5" borderId="26" xfId="0" applyNumberFormat="1" applyFont="1" applyFill="1" applyBorder="1"/>
    <xf numFmtId="0" fontId="39" fillId="5" borderId="29" xfId="0" applyFont="1" applyFill="1" applyBorder="1" applyAlignment="1">
      <alignment horizontal="left"/>
    </xf>
    <xf numFmtId="0" fontId="39" fillId="5" borderId="27" xfId="0" applyFont="1" applyFill="1" applyBorder="1"/>
    <xf numFmtId="0" fontId="39" fillId="5" borderId="25" xfId="0" applyFont="1" applyFill="1" applyBorder="1"/>
    <xf numFmtId="0" fontId="39" fillId="0" borderId="25" xfId="0" applyFont="1" applyBorder="1"/>
    <xf numFmtId="2" fontId="39" fillId="5" borderId="27" xfId="0" applyNumberFormat="1" applyFont="1" applyFill="1" applyBorder="1"/>
    <xf numFmtId="2" fontId="41" fillId="5" borderId="25" xfId="0" applyNumberFormat="1" applyFont="1" applyFill="1" applyBorder="1"/>
    <xf numFmtId="0" fontId="39" fillId="0" borderId="35" xfId="0" applyFont="1" applyBorder="1" applyAlignment="1">
      <alignment horizontal="left"/>
    </xf>
    <xf numFmtId="0" fontId="39" fillId="5" borderId="26" xfId="0" applyFont="1" applyFill="1" applyBorder="1" applyAlignment="1">
      <alignment horizontal="left"/>
    </xf>
    <xf numFmtId="0" fontId="41" fillId="5" borderId="36" xfId="0" applyFont="1" applyFill="1" applyBorder="1" applyAlignment="1">
      <alignment horizontal="left"/>
    </xf>
    <xf numFmtId="0" fontId="39" fillId="5" borderId="27" xfId="0" applyFont="1" applyFill="1" applyBorder="1" applyAlignment="1">
      <alignment horizontal="left"/>
    </xf>
    <xf numFmtId="0" fontId="42" fillId="0" borderId="25" xfId="0" applyFont="1" applyBorder="1" applyAlignment="1">
      <alignment horizontal="center"/>
    </xf>
    <xf numFmtId="0" fontId="41" fillId="0" borderId="26" xfId="0" applyFont="1" applyBorder="1" applyAlignment="1">
      <alignment horizontal="center"/>
    </xf>
    <xf numFmtId="0" fontId="42" fillId="5" borderId="26" xfId="0" applyFont="1" applyFill="1" applyBorder="1" applyAlignment="1">
      <alignment horizontal="center"/>
    </xf>
    <xf numFmtId="0" fontId="41" fillId="5" borderId="26" xfId="0" applyFont="1" applyFill="1" applyBorder="1" applyAlignment="1">
      <alignment horizontal="center"/>
    </xf>
    <xf numFmtId="0" fontId="41" fillId="5" borderId="26" xfId="0" applyFont="1" applyFill="1" applyBorder="1" applyAlignment="1">
      <alignment horizontal="center" vertical="center"/>
    </xf>
    <xf numFmtId="0" fontId="40" fillId="0" borderId="35" xfId="0" applyFont="1" applyBorder="1" applyAlignment="1">
      <alignment horizontal="left"/>
    </xf>
    <xf numFmtId="0" fontId="42" fillId="0" borderId="26" xfId="0" applyFont="1" applyBorder="1" applyAlignment="1">
      <alignment horizontal="center"/>
    </xf>
    <xf numFmtId="0" fontId="40" fillId="5" borderId="35" xfId="0" applyFont="1" applyFill="1" applyBorder="1" applyAlignment="1">
      <alignment horizontal="left"/>
    </xf>
    <xf numFmtId="0" fontId="41" fillId="5" borderId="25" xfId="0" applyFont="1" applyFill="1" applyBorder="1" applyAlignment="1">
      <alignment horizontal="center"/>
    </xf>
    <xf numFmtId="0" fontId="40" fillId="0" borderId="37" xfId="0" applyFont="1" applyBorder="1" applyAlignment="1">
      <alignment horizontal="left"/>
    </xf>
    <xf numFmtId="0" fontId="41" fillId="5" borderId="30" xfId="0" applyFont="1" applyFill="1" applyBorder="1" applyAlignment="1">
      <alignment vertical="center"/>
    </xf>
    <xf numFmtId="0" fontId="39" fillId="5" borderId="35" xfId="0" applyFont="1" applyFill="1" applyBorder="1" applyAlignment="1">
      <alignment horizontal="left"/>
    </xf>
    <xf numFmtId="0" fontId="41" fillId="5" borderId="25" xfId="0" applyFont="1" applyFill="1" applyBorder="1" applyAlignment="1">
      <alignment horizontal="center" vertical="center"/>
    </xf>
    <xf numFmtId="0" fontId="41" fillId="5" borderId="26" xfId="0" quotePrefix="1" applyFont="1" applyFill="1" applyBorder="1" applyAlignment="1">
      <alignment horizontal="left" vertical="center"/>
    </xf>
    <xf numFmtId="0" fontId="7" fillId="5" borderId="26" xfId="19" applyFill="1" applyBorder="1" applyAlignment="1">
      <alignment vertical="center"/>
    </xf>
    <xf numFmtId="0" fontId="41" fillId="5" borderId="38" xfId="0" applyFont="1" applyFill="1" applyBorder="1" applyAlignment="1">
      <alignment horizontal="left" vertical="center"/>
    </xf>
    <xf numFmtId="0" fontId="41" fillId="5" borderId="32" xfId="0" applyFont="1" applyFill="1" applyBorder="1" applyAlignment="1">
      <alignment horizontal="center" vertical="center"/>
    </xf>
    <xf numFmtId="0" fontId="41" fillId="5" borderId="34" xfId="0" applyFont="1" applyFill="1" applyBorder="1" applyAlignment="1">
      <alignment horizontal="center" vertical="center"/>
    </xf>
    <xf numFmtId="0" fontId="41" fillId="5" borderId="33" xfId="0" applyFont="1" applyFill="1" applyBorder="1" applyAlignment="1">
      <alignment horizontal="center" vertical="center"/>
    </xf>
    <xf numFmtId="0" fontId="7" fillId="0" borderId="26" xfId="19" applyBorder="1" applyAlignment="1">
      <alignment vertical="center"/>
    </xf>
    <xf numFmtId="0" fontId="25" fillId="0" borderId="26" xfId="62" applyFont="1" applyBorder="1"/>
    <xf numFmtId="0" fontId="41" fillId="5" borderId="39" xfId="0" applyFont="1" applyFill="1" applyBorder="1" applyAlignment="1">
      <alignment horizontal="center" vertical="center"/>
    </xf>
    <xf numFmtId="0" fontId="25" fillId="0" borderId="28" xfId="62" applyFont="1" applyBorder="1"/>
    <xf numFmtId="0" fontId="41" fillId="5" borderId="40" xfId="0" applyFont="1" applyFill="1" applyBorder="1" applyAlignment="1">
      <alignment horizontal="center" vertical="center"/>
    </xf>
    <xf numFmtId="0" fontId="39" fillId="5" borderId="41" xfId="0" applyFont="1" applyFill="1" applyBorder="1" applyAlignment="1">
      <alignment horizontal="left"/>
    </xf>
    <xf numFmtId="0" fontId="41" fillId="5" borderId="38" xfId="0" applyFont="1" applyFill="1" applyBorder="1" applyAlignment="1">
      <alignment horizontal="left"/>
    </xf>
    <xf numFmtId="0" fontId="41" fillId="5" borderId="38" xfId="0" applyFont="1" applyFill="1" applyBorder="1"/>
    <xf numFmtId="0" fontId="39" fillId="5" borderId="38" xfId="0" applyFont="1" applyFill="1" applyBorder="1"/>
    <xf numFmtId="0" fontId="39" fillId="0" borderId="38" xfId="0" applyFont="1" applyBorder="1"/>
    <xf numFmtId="0" fontId="41" fillId="0" borderId="38" xfId="0" applyFont="1" applyBorder="1"/>
    <xf numFmtId="0" fontId="41" fillId="5" borderId="27" xfId="0" applyFont="1" applyFill="1" applyBorder="1" applyAlignment="1">
      <alignment horizontal="center" vertical="center"/>
    </xf>
    <xf numFmtId="0" fontId="41" fillId="5" borderId="26" xfId="0" quotePrefix="1" applyFont="1" applyFill="1" applyBorder="1" applyAlignment="1">
      <alignment horizontal="center" vertical="center"/>
    </xf>
    <xf numFmtId="0" fontId="41" fillId="5" borderId="33" xfId="0" applyFont="1" applyFill="1" applyBorder="1" applyAlignment="1">
      <alignment horizontal="center"/>
    </xf>
    <xf numFmtId="0" fontId="39" fillId="0" borderId="44" xfId="0" applyFont="1" applyBorder="1" applyAlignment="1">
      <alignment horizontal="left"/>
    </xf>
    <xf numFmtId="0" fontId="39" fillId="0" borderId="42" xfId="0" applyFont="1" applyBorder="1" applyAlignment="1">
      <alignment horizontal="left"/>
    </xf>
    <xf numFmtId="2" fontId="39" fillId="5" borderId="28" xfId="0" applyNumberFormat="1" applyFont="1" applyFill="1" applyBorder="1"/>
    <xf numFmtId="2" fontId="41" fillId="5" borderId="26" xfId="0" applyNumberFormat="1" applyFont="1" applyFill="1" applyBorder="1" applyAlignment="1">
      <alignment vertical="center"/>
    </xf>
    <xf numFmtId="2" fontId="41" fillId="0" borderId="26" xfId="0" applyNumberFormat="1" applyFont="1" applyBorder="1" applyAlignment="1">
      <alignment horizontal="left"/>
    </xf>
    <xf numFmtId="2" fontId="41" fillId="5" borderId="26" xfId="0" applyNumberFormat="1" applyFont="1" applyFill="1" applyBorder="1"/>
    <xf numFmtId="0" fontId="7" fillId="0" borderId="26" xfId="19" applyBorder="1"/>
    <xf numFmtId="0" fontId="25" fillId="0" borderId="26" xfId="62" applyFont="1" applyBorder="1" applyAlignment="1">
      <alignment horizontal="left" vertical="center"/>
    </xf>
    <xf numFmtId="0" fontId="41" fillId="5" borderId="11" xfId="0" applyFont="1" applyFill="1" applyBorder="1" applyAlignment="1">
      <alignment horizontal="left"/>
    </xf>
    <xf numFmtId="0" fontId="41" fillId="5" borderId="21" xfId="0" applyFont="1" applyFill="1" applyBorder="1" applyAlignment="1">
      <alignment horizontal="left"/>
    </xf>
    <xf numFmtId="0" fontId="41" fillId="5" borderId="31" xfId="0" applyFont="1" applyFill="1" applyBorder="1" applyAlignment="1">
      <alignment horizontal="center"/>
    </xf>
    <xf numFmtId="0" fontId="41" fillId="0" borderId="42" xfId="0" applyFont="1" applyBorder="1"/>
    <xf numFmtId="0" fontId="41" fillId="5" borderId="28" xfId="0" applyFont="1" applyFill="1" applyBorder="1" applyAlignment="1">
      <alignment horizontal="center" vertical="center"/>
    </xf>
    <xf numFmtId="49" fontId="7" fillId="0" borderId="16" xfId="0" applyNumberFormat="1" applyFont="1" applyBorder="1" applyAlignment="1">
      <alignment horizontal="center" vertical="center"/>
    </xf>
    <xf numFmtId="0" fontId="7" fillId="0" borderId="18" xfId="0" applyFont="1" applyBorder="1" applyAlignment="1">
      <alignment horizontal="left" vertical="center"/>
    </xf>
    <xf numFmtId="0" fontId="7" fillId="0" borderId="17" xfId="0" applyFont="1" applyBorder="1" applyAlignment="1">
      <alignment horizontal="left" vertical="center"/>
    </xf>
    <xf numFmtId="0" fontId="7" fillId="0" borderId="24" xfId="0" applyFont="1" applyBorder="1" applyAlignment="1">
      <alignment horizontal="left" vertical="center"/>
    </xf>
    <xf numFmtId="0" fontId="39" fillId="0" borderId="41" xfId="0" quotePrefix="1" applyFont="1" applyBorder="1" applyAlignment="1">
      <alignment horizontal="left"/>
    </xf>
    <xf numFmtId="0" fontId="39" fillId="5" borderId="30" xfId="0" applyFont="1" applyFill="1" applyBorder="1"/>
    <xf numFmtId="0" fontId="39" fillId="5" borderId="42" xfId="0" applyFont="1" applyFill="1" applyBorder="1" applyAlignment="1">
      <alignment horizontal="left"/>
    </xf>
    <xf numFmtId="0" fontId="41" fillId="5" borderId="41" xfId="0" applyFont="1" applyFill="1" applyBorder="1"/>
    <xf numFmtId="0" fontId="41" fillId="5" borderId="36" xfId="0" applyFont="1" applyFill="1" applyBorder="1"/>
    <xf numFmtId="0" fontId="41" fillId="5" borderId="46" xfId="0" applyFont="1" applyFill="1" applyBorder="1"/>
    <xf numFmtId="0" fontId="40" fillId="5" borderId="47" xfId="0" applyFont="1" applyFill="1" applyBorder="1" applyAlignment="1">
      <alignment horizontal="left"/>
    </xf>
    <xf numFmtId="0" fontId="40" fillId="5" borderId="45" xfId="0" applyFont="1" applyFill="1" applyBorder="1" applyAlignment="1">
      <alignment horizontal="left"/>
    </xf>
    <xf numFmtId="0" fontId="7" fillId="5" borderId="11" xfId="0" applyFont="1" applyFill="1" applyBorder="1" applyAlignment="1">
      <alignment horizontal="left" vertical="center"/>
    </xf>
    <xf numFmtId="164" fontId="12" fillId="0" borderId="9" xfId="48" applyFont="1" applyFill="1" applyBorder="1" applyAlignment="1">
      <alignment vertical="center"/>
    </xf>
    <xf numFmtId="0" fontId="12" fillId="5" borderId="9" xfId="0" applyFont="1" applyFill="1" applyBorder="1" applyAlignment="1">
      <alignment vertical="center"/>
    </xf>
    <xf numFmtId="164" fontId="12" fillId="5" borderId="9" xfId="48" applyFont="1" applyFill="1" applyBorder="1" applyAlignment="1">
      <alignment vertical="center"/>
    </xf>
    <xf numFmtId="0" fontId="7"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4" fontId="7" fillId="5" borderId="9" xfId="48" applyFont="1" applyFill="1" applyBorder="1" applyAlignment="1" applyProtection="1">
      <alignment horizontal="center" vertical="center"/>
      <protection locked="0"/>
    </xf>
    <xf numFmtId="0" fontId="8" fillId="0" borderId="9" xfId="0" applyFont="1" applyBorder="1" applyAlignment="1">
      <alignment vertical="center"/>
    </xf>
    <xf numFmtId="164" fontId="12" fillId="0" borderId="9" xfId="48" applyFont="1" applyBorder="1" applyAlignment="1">
      <alignment vertical="center"/>
    </xf>
    <xf numFmtId="0" fontId="7" fillId="0" borderId="9" xfId="0" applyFont="1" applyBorder="1" applyAlignment="1" applyProtection="1">
      <alignment horizontal="center" vertical="center"/>
      <protection locked="0"/>
    </xf>
    <xf numFmtId="2" fontId="7" fillId="5" borderId="9" xfId="0" applyNumberFormat="1" applyFont="1" applyFill="1" applyBorder="1" applyAlignment="1" applyProtection="1">
      <alignment horizontal="center" vertical="center"/>
      <protection locked="0"/>
    </xf>
    <xf numFmtId="0" fontId="7" fillId="5" borderId="9" xfId="0" applyFont="1" applyFill="1" applyBorder="1" applyAlignment="1" applyProtection="1">
      <alignment horizontal="center" vertical="center"/>
      <protection locked="0"/>
    </xf>
    <xf numFmtId="188" fontId="7" fillId="5" borderId="9" xfId="0" applyNumberFormat="1" applyFont="1" applyFill="1" applyBorder="1" applyAlignment="1" applyProtection="1">
      <alignment horizontal="center" vertical="center"/>
      <protection locked="0"/>
    </xf>
    <xf numFmtId="2" fontId="7" fillId="0" borderId="9" xfId="0" applyNumberFormat="1" applyFont="1" applyBorder="1" applyAlignment="1" applyProtection="1">
      <alignment horizontal="center" vertical="center"/>
      <protection locked="0"/>
    </xf>
    <xf numFmtId="189" fontId="7" fillId="5" borderId="9" xfId="20" applyNumberFormat="1" applyFont="1" applyFill="1" applyBorder="1" applyAlignment="1" applyProtection="1">
      <alignment horizontal="center" vertical="center"/>
      <protection locked="0"/>
    </xf>
    <xf numFmtId="2" fontId="7" fillId="0" borderId="0" xfId="0" applyNumberFormat="1" applyFont="1" applyAlignment="1">
      <alignment horizontal="center" vertical="center"/>
    </xf>
    <xf numFmtId="0" fontId="44" fillId="0" borderId="9" xfId="0" applyFont="1" applyBorder="1" applyAlignment="1">
      <alignment vertical="center"/>
    </xf>
    <xf numFmtId="0" fontId="12" fillId="2" borderId="9" xfId="0" applyFont="1" applyFill="1" applyBorder="1" applyAlignment="1">
      <alignment horizontal="center" vertical="center"/>
    </xf>
    <xf numFmtId="164" fontId="12" fillId="2" borderId="9" xfId="48" applyFont="1" applyFill="1" applyBorder="1" applyAlignment="1">
      <alignment vertical="center"/>
    </xf>
    <xf numFmtId="0" fontId="12" fillId="2" borderId="9" xfId="0" applyFont="1" applyFill="1" applyBorder="1" applyAlignment="1">
      <alignment vertical="center"/>
    </xf>
    <xf numFmtId="0" fontId="11" fillId="0" borderId="11" xfId="0" applyFont="1" applyBorder="1" applyAlignment="1">
      <alignment horizontal="left" vertical="center"/>
    </xf>
    <xf numFmtId="180" fontId="7" fillId="0" borderId="9" xfId="48" applyNumberFormat="1" applyFont="1" applyFill="1" applyBorder="1" applyAlignment="1" applyProtection="1">
      <alignment vertical="center"/>
      <protection hidden="1"/>
    </xf>
    <xf numFmtId="44" fontId="7" fillId="0" borderId="0" xfId="6" applyNumberFormat="1" applyAlignment="1">
      <alignment vertical="center"/>
    </xf>
    <xf numFmtId="0" fontId="7" fillId="0" borderId="11" xfId="0" applyFont="1" applyBorder="1" applyAlignment="1">
      <alignment horizontal="left" vertical="center" wrapText="1"/>
    </xf>
    <xf numFmtId="164" fontId="0" fillId="0" borderId="0" xfId="2" applyFont="1" applyAlignment="1">
      <alignment vertical="center"/>
    </xf>
    <xf numFmtId="178" fontId="11" fillId="0" borderId="0" xfId="0" applyNumberFormat="1" applyFont="1" applyAlignment="1">
      <alignment horizontal="center" vertical="center"/>
    </xf>
    <xf numFmtId="178" fontId="11" fillId="0" borderId="22" xfId="0" applyNumberFormat="1" applyFont="1" applyBorder="1" applyAlignment="1">
      <alignment horizontal="center" vertical="center"/>
    </xf>
    <xf numFmtId="0" fontId="7" fillId="0" borderId="0" xfId="6" applyAlignment="1">
      <alignment horizontal="left" vertical="center"/>
    </xf>
    <xf numFmtId="0" fontId="7" fillId="0" borderId="0" xfId="0" quotePrefix="1" applyFont="1" applyAlignment="1">
      <alignment horizontal="left" vertical="center"/>
    </xf>
    <xf numFmtId="178" fontId="7" fillId="0" borderId="22" xfId="0" applyNumberFormat="1" applyFont="1" applyBorder="1" applyAlignment="1">
      <alignment horizontal="center" vertical="center"/>
    </xf>
    <xf numFmtId="178" fontId="7" fillId="0" borderId="20" xfId="0" applyNumberFormat="1" applyFont="1" applyBorder="1" applyAlignment="1">
      <alignment horizontal="center" vertical="center"/>
    </xf>
    <xf numFmtId="0" fontId="7" fillId="0" borderId="0" xfId="0" applyFont="1" applyAlignment="1" applyProtection="1">
      <alignment horizontal="center" vertical="center"/>
      <protection locked="0"/>
    </xf>
    <xf numFmtId="0" fontId="7" fillId="0" borderId="14" xfId="0" applyFont="1" applyBorder="1" applyAlignment="1">
      <alignment horizontal="center" vertical="center"/>
    </xf>
    <xf numFmtId="2" fontId="7" fillId="0" borderId="14" xfId="0" applyNumberFormat="1" applyFont="1" applyBorder="1" applyAlignment="1">
      <alignment horizontal="center" vertical="center"/>
    </xf>
    <xf numFmtId="178" fontId="7" fillId="0" borderId="14" xfId="0" applyNumberFormat="1" applyFont="1" applyBorder="1" applyAlignment="1">
      <alignment horizontal="center" vertical="center"/>
    </xf>
    <xf numFmtId="178" fontId="7" fillId="0" borderId="16" xfId="0" applyNumberFormat="1" applyFont="1" applyBorder="1" applyAlignment="1">
      <alignment horizontal="center" vertical="center"/>
    </xf>
    <xf numFmtId="178" fontId="7" fillId="0" borderId="9" xfId="2" applyNumberFormat="1" applyFont="1" applyFill="1" applyBorder="1" applyAlignment="1" applyProtection="1">
      <alignment horizontal="center" vertical="center"/>
      <protection locked="0"/>
    </xf>
    <xf numFmtId="178" fontId="7" fillId="0" borderId="9" xfId="0" applyNumberFormat="1" applyFont="1" applyBorder="1" applyAlignment="1" applyProtection="1">
      <alignment horizontal="center" vertical="center"/>
      <protection locked="0"/>
    </xf>
    <xf numFmtId="0" fontId="11" fillId="0" borderId="21" xfId="0" applyFont="1" applyBorder="1" applyAlignment="1">
      <alignment horizontal="left" vertical="center"/>
    </xf>
    <xf numFmtId="0" fontId="11" fillId="0" borderId="18" xfId="0" applyFont="1" applyBorder="1" applyAlignment="1">
      <alignment horizontal="left" vertical="center"/>
    </xf>
    <xf numFmtId="0" fontId="7" fillId="0" borderId="0" xfId="0" applyFont="1" applyAlignment="1">
      <alignment horizontal="left" vertical="center"/>
    </xf>
    <xf numFmtId="14" fontId="11" fillId="0" borderId="12" xfId="0" applyNumberFormat="1" applyFont="1" applyBorder="1" applyAlignment="1">
      <alignment horizontal="left" vertical="center"/>
    </xf>
    <xf numFmtId="14" fontId="11" fillId="0" borderId="0" xfId="0" applyNumberFormat="1" applyFont="1" applyAlignment="1">
      <alignment horizontal="left" vertical="center"/>
    </xf>
    <xf numFmtId="0" fontId="11" fillId="0" borderId="12" xfId="0" applyFont="1" applyBorder="1" applyAlignment="1">
      <alignment horizontal="left" vertical="center"/>
    </xf>
    <xf numFmtId="0" fontId="7" fillId="0" borderId="9" xfId="0" applyFont="1" applyBorder="1" applyAlignment="1">
      <alignment horizontal="left" vertical="center" wrapText="1"/>
    </xf>
    <xf numFmtId="0" fontId="7" fillId="0" borderId="14" xfId="0" applyFont="1" applyBorder="1" applyAlignment="1">
      <alignment horizontal="left" vertical="center" wrapText="1"/>
    </xf>
    <xf numFmtId="0" fontId="7" fillId="0" borderId="9" xfId="0" applyFont="1" applyBorder="1" applyAlignment="1" applyProtection="1">
      <alignment horizontal="left" vertical="center"/>
      <protection locked="0"/>
    </xf>
    <xf numFmtId="0" fontId="7" fillId="0" borderId="12" xfId="0" applyFont="1" applyBorder="1" applyAlignment="1">
      <alignment horizontal="left" vertical="center"/>
    </xf>
    <xf numFmtId="0" fontId="7" fillId="0" borderId="21" xfId="0" applyFont="1" applyBorder="1" applyAlignment="1">
      <alignment horizontal="left" vertical="center"/>
    </xf>
    <xf numFmtId="49" fontId="7" fillId="0" borderId="11" xfId="0" applyNumberFormat="1" applyFont="1" applyBorder="1" applyAlignment="1">
      <alignment horizontal="left" vertical="center"/>
    </xf>
    <xf numFmtId="0" fontId="11" fillId="0" borderId="19" xfId="0" applyFont="1" applyBorder="1" applyAlignment="1">
      <alignment horizontal="center" vertical="center"/>
    </xf>
    <xf numFmtId="16" fontId="11" fillId="0" borderId="0" xfId="0" applyNumberFormat="1" applyFont="1" applyAlignment="1">
      <alignment horizontal="center" vertical="center"/>
    </xf>
    <xf numFmtId="14" fontId="11" fillId="0" borderId="0" xfId="0" applyNumberFormat="1" applyFont="1" applyAlignment="1">
      <alignment horizontal="center" vertical="center" wrapText="1"/>
    </xf>
    <xf numFmtId="14" fontId="11" fillId="0" borderId="22" xfId="0" applyNumberFormat="1" applyFont="1" applyBorder="1" applyAlignment="1">
      <alignment horizontal="center" vertical="center"/>
    </xf>
    <xf numFmtId="178" fontId="7" fillId="0" borderId="0" xfId="0" applyNumberFormat="1" applyFont="1" applyAlignment="1">
      <alignment horizontal="center" vertical="center"/>
    </xf>
    <xf numFmtId="0" fontId="7" fillId="5" borderId="9" xfId="5" applyFill="1" applyBorder="1" applyAlignment="1" applyProtection="1">
      <alignment horizontal="center" vertical="center"/>
      <protection locked="0"/>
    </xf>
    <xf numFmtId="0" fontId="7" fillId="0" borderId="9" xfId="5" applyBorder="1" applyAlignment="1" applyProtection="1">
      <alignment horizontal="center" vertical="center"/>
      <protection locked="0"/>
    </xf>
    <xf numFmtId="178" fontId="7"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7" fillId="5" borderId="9" xfId="0" applyFont="1" applyFill="1" applyBorder="1" applyAlignment="1">
      <alignment horizontal="center" vertical="center"/>
    </xf>
    <xf numFmtId="178" fontId="7" fillId="0" borderId="9" xfId="0" applyNumberFormat="1" applyFont="1" applyBorder="1" applyAlignment="1">
      <alignment horizontal="center" vertical="center"/>
    </xf>
    <xf numFmtId="178" fontId="7" fillId="0" borderId="16" xfId="2" applyNumberFormat="1" applyFont="1" applyFill="1" applyBorder="1" applyAlignment="1" applyProtection="1">
      <alignment horizontal="center" vertical="center"/>
    </xf>
    <xf numFmtId="0" fontId="7" fillId="5" borderId="9" xfId="0" applyFont="1" applyFill="1" applyBorder="1" applyAlignment="1" applyProtection="1">
      <alignment horizontal="center" vertical="center" wrapText="1"/>
      <protection locked="0"/>
    </xf>
    <xf numFmtId="0" fontId="1" fillId="0" borderId="0" xfId="80"/>
    <xf numFmtId="0" fontId="7" fillId="0" borderId="0" xfId="80" applyFont="1"/>
    <xf numFmtId="1" fontId="1" fillId="0" borderId="0" xfId="80" applyNumberFormat="1"/>
    <xf numFmtId="0" fontId="46" fillId="0" borderId="0" xfId="80" applyFont="1" applyAlignment="1">
      <alignment horizontal="left" vertical="top" wrapText="1"/>
    </xf>
    <xf numFmtId="44" fontId="0" fillId="0" borderId="0" xfId="0" applyNumberFormat="1" applyAlignment="1">
      <alignment vertical="center"/>
    </xf>
    <xf numFmtId="0" fontId="7" fillId="6" borderId="0" xfId="0" applyFont="1" applyFill="1" applyAlignment="1">
      <alignment vertical="center"/>
    </xf>
    <xf numFmtId="9" fontId="13" fillId="5" borderId="11" xfId="15" applyFont="1" applyFill="1" applyBorder="1" applyAlignment="1" applyProtection="1">
      <alignment horizontal="center" vertical="center"/>
      <protection locked="0"/>
    </xf>
    <xf numFmtId="0" fontId="7" fillId="5" borderId="9" xfId="6" applyFill="1" applyBorder="1" applyAlignment="1" applyProtection="1">
      <alignment vertical="center"/>
      <protection hidden="1"/>
    </xf>
    <xf numFmtId="179" fontId="12" fillId="0" borderId="0" xfId="48" applyNumberFormat="1" applyFont="1" applyFill="1" applyBorder="1" applyAlignment="1" applyProtection="1">
      <alignment vertical="center"/>
    </xf>
    <xf numFmtId="190" fontId="47" fillId="0" borderId="0" xfId="0" applyNumberFormat="1" applyFont="1" applyAlignment="1">
      <alignment horizontal="left"/>
    </xf>
    <xf numFmtId="39" fontId="47" fillId="0" borderId="0" xfId="0" applyNumberFormat="1" applyFont="1"/>
    <xf numFmtId="0" fontId="47" fillId="0" borderId="0" xfId="0" applyFont="1"/>
    <xf numFmtId="190" fontId="47" fillId="0" borderId="0" xfId="0" applyNumberFormat="1" applyFont="1"/>
    <xf numFmtId="190" fontId="46" fillId="0" borderId="0" xfId="83" applyNumberFormat="1" applyFont="1"/>
    <xf numFmtId="190" fontId="47" fillId="0" borderId="0" xfId="0" quotePrefix="1" applyNumberFormat="1" applyFont="1" applyAlignment="1">
      <alignment horizontal="left"/>
    </xf>
    <xf numFmtId="0" fontId="39" fillId="0" borderId="25" xfId="0" applyFont="1" applyBorder="1" applyAlignment="1">
      <alignment horizontal="center"/>
    </xf>
    <xf numFmtId="164" fontId="7" fillId="0" borderId="0" xfId="2" applyFont="1" applyAlignment="1">
      <alignment vertical="center"/>
    </xf>
    <xf numFmtId="2" fontId="7" fillId="2" borderId="9" xfId="0" applyNumberFormat="1" applyFont="1" applyFill="1" applyBorder="1" applyAlignment="1" applyProtection="1">
      <alignment vertical="center"/>
      <protection locked="0"/>
    </xf>
    <xf numFmtId="2" fontId="7" fillId="0" borderId="0" xfId="0" applyNumberFormat="1" applyFont="1" applyAlignment="1">
      <alignment vertical="center"/>
    </xf>
    <xf numFmtId="49" fontId="7" fillId="3" borderId="9" xfId="0" applyNumberFormat="1" applyFont="1" applyFill="1" applyBorder="1" applyAlignment="1">
      <alignment vertical="center"/>
    </xf>
    <xf numFmtId="164" fontId="7" fillId="0" borderId="9" xfId="6" applyNumberFormat="1" applyBorder="1" applyAlignment="1" applyProtection="1">
      <alignment vertical="center"/>
      <protection hidden="1"/>
    </xf>
    <xf numFmtId="0" fontId="8" fillId="0" borderId="0" xfId="6" applyFont="1" applyAlignment="1">
      <alignment horizontal="center" vertical="center" wrapText="1"/>
    </xf>
    <xf numFmtId="0" fontId="11" fillId="0" borderId="0" xfId="0" applyFont="1" applyAlignment="1">
      <alignment horizontal="center" vertical="center"/>
    </xf>
    <xf numFmtId="0" fontId="11" fillId="0" borderId="9" xfId="0" applyFont="1" applyBorder="1" applyAlignment="1">
      <alignment horizontal="center" vertical="center"/>
    </xf>
    <xf numFmtId="0" fontId="11" fillId="0" borderId="23"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1" xfId="0" applyFont="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9" xfId="0" applyFont="1" applyBorder="1" applyAlignment="1">
      <alignment horizontal="center" vertical="center" wrapText="1"/>
    </xf>
    <xf numFmtId="49" fontId="11" fillId="0" borderId="9" xfId="0" applyNumberFormat="1" applyFont="1" applyBorder="1" applyAlignment="1">
      <alignment horizontal="center" vertical="center" wrapText="1"/>
    </xf>
    <xf numFmtId="0" fontId="7" fillId="0" borderId="11" xfId="0" applyFont="1" applyBorder="1" applyAlignment="1">
      <alignment horizontal="left" vertical="center" wrapText="1"/>
    </xf>
    <xf numFmtId="0" fontId="7" fillId="0" borderId="16" xfId="0" applyFont="1" applyBorder="1" applyAlignment="1">
      <alignment horizontal="left" vertical="center" wrapText="1"/>
    </xf>
    <xf numFmtId="0" fontId="13" fillId="0" borderId="0" xfId="0" applyFont="1" applyAlignment="1">
      <alignment horizontal="left" vertical="center" wrapText="1"/>
    </xf>
    <xf numFmtId="0" fontId="16" fillId="0" borderId="9"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1"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5" xfId="0" applyFont="1" applyBorder="1" applyAlignment="1">
      <alignment horizontal="center" vertical="center" wrapText="1"/>
    </xf>
    <xf numFmtId="0" fontId="13" fillId="0" borderId="0" xfId="0" applyFont="1" applyAlignment="1">
      <alignment horizontal="center" vertical="center" wrapText="1"/>
    </xf>
    <xf numFmtId="178" fontId="7" fillId="0" borderId="23" xfId="0" applyNumberFormat="1" applyFont="1" applyBorder="1" applyAlignment="1">
      <alignment horizontal="center" vertical="center"/>
    </xf>
    <xf numFmtId="178" fontId="7" fillId="0" borderId="20" xfId="0" applyNumberFormat="1" applyFont="1" applyBorder="1" applyAlignment="1">
      <alignment horizontal="center" vertical="center"/>
    </xf>
    <xf numFmtId="0" fontId="7"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3" xfId="0" applyFont="1" applyBorder="1" applyAlignment="1">
      <alignment horizontal="center" vertical="center"/>
    </xf>
    <xf numFmtId="0" fontId="7" fillId="0" borderId="20" xfId="0" applyFont="1" applyBorder="1" applyAlignment="1">
      <alignment horizontal="center" vertical="center"/>
    </xf>
    <xf numFmtId="2" fontId="7" fillId="0" borderId="23" xfId="0" applyNumberFormat="1" applyFont="1" applyBorder="1" applyAlignment="1">
      <alignment horizontal="center" vertical="center"/>
    </xf>
    <xf numFmtId="2" fontId="7" fillId="0" borderId="20" xfId="0" applyNumberFormat="1" applyFont="1" applyBorder="1" applyAlignment="1">
      <alignment horizontal="center" vertical="center"/>
    </xf>
    <xf numFmtId="0" fontId="7" fillId="0" borderId="11" xfId="6" applyBorder="1" applyAlignment="1" applyProtection="1">
      <alignment horizontal="left" vertical="center" wrapText="1"/>
      <protection hidden="1"/>
    </xf>
    <xf numFmtId="0" fontId="7" fillId="0" borderId="16" xfId="6" applyBorder="1" applyAlignment="1" applyProtection="1">
      <alignment horizontal="left" vertical="center" wrapText="1"/>
      <protection hidden="1"/>
    </xf>
    <xf numFmtId="0" fontId="11" fillId="0" borderId="9" xfId="6" applyFont="1" applyBorder="1" applyAlignment="1" applyProtection="1">
      <alignment horizontal="center" vertical="center"/>
      <protection hidden="1"/>
    </xf>
    <xf numFmtId="0" fontId="16" fillId="0" borderId="9" xfId="6" applyFont="1" applyBorder="1" applyAlignment="1" applyProtection="1">
      <alignment horizontal="center" vertical="center" wrapText="1"/>
      <protection hidden="1"/>
    </xf>
    <xf numFmtId="0" fontId="11" fillId="0" borderId="9" xfId="0" applyFont="1" applyBorder="1" applyAlignment="1" applyProtection="1">
      <alignment horizontal="center" vertical="center" wrapText="1"/>
      <protection hidden="1"/>
    </xf>
    <xf numFmtId="0" fontId="11" fillId="0" borderId="9" xfId="6" applyFont="1" applyBorder="1" applyAlignment="1" applyProtection="1">
      <alignment horizontal="center" vertical="center" wrapText="1"/>
      <protection hidden="1"/>
    </xf>
    <xf numFmtId="0" fontId="14" fillId="0" borderId="11"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4" fillId="0" borderId="16" xfId="0" applyFont="1" applyBorder="1" applyAlignment="1" applyProtection="1">
      <alignment horizontal="center" vertical="center"/>
      <protection hidden="1"/>
    </xf>
    <xf numFmtId="0" fontId="36" fillId="0" borderId="0" xfId="3" applyFont="1" applyAlignment="1">
      <alignment horizontal="center"/>
    </xf>
    <xf numFmtId="0" fontId="36" fillId="0" borderId="0" xfId="3" applyFont="1" applyAlignment="1">
      <alignment horizontal="center" wrapText="1"/>
    </xf>
    <xf numFmtId="0" fontId="13" fillId="0" borderId="21" xfId="0"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3" fillId="0" borderId="19"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hidden="1"/>
    </xf>
    <xf numFmtId="0" fontId="7"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11" fillId="0" borderId="11" xfId="0" applyFont="1" applyBorder="1" applyAlignment="1" applyProtection="1">
      <alignment horizontal="right" vertical="center" indent="2"/>
      <protection hidden="1"/>
    </xf>
    <xf numFmtId="0" fontId="11" fillId="0" borderId="16" xfId="0" applyFont="1" applyBorder="1" applyAlignment="1" applyProtection="1">
      <alignment horizontal="right" vertical="center" indent="2"/>
      <protection hidden="1"/>
    </xf>
    <xf numFmtId="0" fontId="7" fillId="0" borderId="11" xfId="0" applyFont="1" applyBorder="1" applyAlignment="1" applyProtection="1">
      <alignment horizontal="left" vertical="center"/>
      <protection hidden="1"/>
    </xf>
    <xf numFmtId="0" fontId="7" fillId="0" borderId="16" xfId="0" applyFont="1" applyBorder="1" applyAlignment="1" applyProtection="1">
      <alignment horizontal="left" vertical="center"/>
      <protection hidden="1"/>
    </xf>
    <xf numFmtId="0" fontId="11" fillId="0" borderId="11" xfId="0" applyFont="1" applyBorder="1" applyAlignment="1" applyProtection="1">
      <alignment horizontal="left" vertical="center"/>
      <protection hidden="1"/>
    </xf>
    <xf numFmtId="0" fontId="11" fillId="0" borderId="16" xfId="0" applyFont="1" applyBorder="1" applyAlignment="1" applyProtection="1">
      <alignment horizontal="left" vertical="center"/>
      <protection hidden="1"/>
    </xf>
    <xf numFmtId="0" fontId="7" fillId="0" borderId="11" xfId="0" applyFont="1" applyBorder="1" applyAlignment="1" applyProtection="1">
      <alignment horizontal="left" vertical="center"/>
      <protection locked="0"/>
    </xf>
    <xf numFmtId="0" fontId="7" fillId="0" borderId="16" xfId="0" applyFont="1" applyBorder="1" applyAlignment="1" applyProtection="1">
      <alignment horizontal="left" vertical="center"/>
      <protection locked="0"/>
    </xf>
    <xf numFmtId="0" fontId="12" fillId="2" borderId="29" xfId="0" applyFont="1" applyFill="1" applyBorder="1" applyAlignment="1">
      <alignment horizontal="center" vertical="center"/>
    </xf>
    <xf numFmtId="0" fontId="12" fillId="2" borderId="35" xfId="0" applyFont="1" applyFill="1" applyBorder="1" applyAlignment="1">
      <alignment horizontal="center" vertical="center"/>
    </xf>
    <xf numFmtId="0" fontId="12" fillId="2" borderId="43" xfId="0" applyFont="1" applyFill="1" applyBorder="1" applyAlignment="1">
      <alignment horizontal="center" vertical="center"/>
    </xf>
    <xf numFmtId="0" fontId="1" fillId="0" borderId="0" xfId="80" applyAlignment="1">
      <alignment horizontal="justify" vertical="top" wrapText="1"/>
    </xf>
    <xf numFmtId="0" fontId="1" fillId="0" borderId="0" xfId="80" applyAlignment="1">
      <alignment horizontal="justify" vertical="top"/>
    </xf>
    <xf numFmtId="190" fontId="49" fillId="2" borderId="0" xfId="0" applyNumberFormat="1" applyFont="1" applyFill="1" applyAlignment="1">
      <alignment horizontal="center" vertical="center" wrapText="1"/>
    </xf>
  </cellXfs>
  <cellStyles count="84">
    <cellStyle name="Cabecera 1" xfId="29"/>
    <cellStyle name="Cabecera 2" xfId="30"/>
    <cellStyle name="Dia" xfId="7"/>
    <cellStyle name="Encabez1" xfId="8"/>
    <cellStyle name="Encabez2" xfId="9"/>
    <cellStyle name="Encabezado 1" xfId="31"/>
    <cellStyle name="Encabezado 2" xfId="32"/>
    <cellStyle name="Euro" xfId="10"/>
    <cellStyle name="Euro 2" xfId="33"/>
    <cellStyle name="F2" xfId="34"/>
    <cellStyle name="F3" xfId="35"/>
    <cellStyle name="F4" xfId="36"/>
    <cellStyle name="F5" xfId="37"/>
    <cellStyle name="F6" xfId="38"/>
    <cellStyle name="F7" xfId="39"/>
    <cellStyle name="F8" xfId="40"/>
    <cellStyle name="Fecha" xfId="41"/>
    <cellStyle name="Fijo" xfId="11"/>
    <cellStyle name="Fijo 2" xfId="42"/>
    <cellStyle name="Financiero" xfId="12"/>
    <cellStyle name="Hipervínculo 2" xfId="82"/>
    <cellStyle name="Millares 2" xfId="20"/>
    <cellStyle name="Millares 2 2" xfId="21"/>
    <cellStyle name="Millares 2 2 2" xfId="43"/>
    <cellStyle name="Millares 2 3" xfId="44"/>
    <cellStyle name="Millares 2 4" xfId="45"/>
    <cellStyle name="Millares 3" xfId="22"/>
    <cellStyle name="Millares 3 2" xfId="46"/>
    <cellStyle name="Millares 4" xfId="23"/>
    <cellStyle name="Millares 5" xfId="24"/>
    <cellStyle name="Millares 6" xfId="28"/>
    <cellStyle name="Moneda" xfId="2" builtinId="4"/>
    <cellStyle name="Moneda 2" xfId="27"/>
    <cellStyle name="Moneda 2 2" xfId="47"/>
    <cellStyle name="Moneda 3" xfId="48"/>
    <cellStyle name="Moneda 3 2" xfId="49"/>
    <cellStyle name="Moneda 4" xfId="50"/>
    <cellStyle name="Moneda 5" xfId="51"/>
    <cellStyle name="Moneda 6" xfId="52"/>
    <cellStyle name="Moneda0" xfId="53"/>
    <cellStyle name="Monetario" xfId="13"/>
    <cellStyle name="Monetario 2" xfId="54"/>
    <cellStyle name="Monetario0" xfId="55"/>
    <cellStyle name="No-definido" xfId="14"/>
    <cellStyle name="Normal" xfId="0" builtinId="0"/>
    <cellStyle name="Normal 2" xfId="3"/>
    <cellStyle name="Normal 2 2" xfId="19"/>
    <cellStyle name="Normal 2 2 2" xfId="18"/>
    <cellStyle name="Normal 2 2 2 2" xfId="80"/>
    <cellStyle name="Normal 2 3" xfId="56"/>
    <cellStyle name="Normal 2 4" xfId="57"/>
    <cellStyle name="Normal 3" xfId="6"/>
    <cellStyle name="Normal 3 2" xfId="58"/>
    <cellStyle name="Normal 3 3" xfId="59"/>
    <cellStyle name="Normal 3 4" xfId="60"/>
    <cellStyle name="Normal 3 5" xfId="61"/>
    <cellStyle name="Normal 4" xfId="25"/>
    <cellStyle name="Normal 4 2" xfId="62"/>
    <cellStyle name="Normal 4 3" xfId="63"/>
    <cellStyle name="Normal 5" xfId="64"/>
    <cellStyle name="Normal 5 2" xfId="65"/>
    <cellStyle name="Normal 6" xfId="26"/>
    <cellStyle name="Normal 6 2" xfId="66"/>
    <cellStyle name="Normal 6 3" xfId="81"/>
    <cellStyle name="Normal 7" xfId="67"/>
    <cellStyle name="Normal 8" xfId="68"/>
    <cellStyle name="Normal 9" xfId="69"/>
    <cellStyle name="Normal_LICITACION ESCUELA CAUCETE" xfId="5"/>
    <cellStyle name="Normal_LOM-C01" xfId="83"/>
    <cellStyle name="Porcentaje" xfId="1" builtinId="5"/>
    <cellStyle name="Porcentaje 2" xfId="4"/>
    <cellStyle name="Porcentaje 2 2" xfId="70"/>
    <cellStyle name="Porcentaje 3" xfId="15"/>
    <cellStyle name="Porcentaje 3 2" xfId="71"/>
    <cellStyle name="Porcentaje 4" xfId="72"/>
    <cellStyle name="Porcentaje 4 2" xfId="73"/>
    <cellStyle name="Porcentaje 4 3" xfId="74"/>
    <cellStyle name="Porcentaje 5" xfId="75"/>
    <cellStyle name="Porcentaje 5 2" xfId="76"/>
    <cellStyle name="Punto" xfId="16"/>
    <cellStyle name="Punto 2" xfId="77"/>
    <cellStyle name="Punto0" xfId="17"/>
    <cellStyle name="Punto0 2" xfId="78"/>
    <cellStyle name="Total 2" xfId="79"/>
  </cellStyles>
  <dxfs count="116">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PTyCI!$E$35:$K$35</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B0B8-44AD-83A6-17F4475A3F59}"/>
                </c:ext>
              </c:extLst>
            </c:dLbl>
            <c:dLbl>
              <c:idx val="2"/>
              <c:layout/>
              <c:dLblPos val="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B0B8-44AD-83A6-17F4475A3F59}"/>
                </c:ext>
              </c:extLst>
            </c:dLbl>
            <c:dLbl>
              <c:idx val="3"/>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B0B8-44AD-83A6-17F4475A3F59}"/>
                </c:ext>
              </c:extLst>
            </c:dLbl>
            <c:dLbl>
              <c:idx val="4"/>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4-B0B8-44AD-83A6-17F4475A3F59}"/>
                </c:ext>
              </c:extLst>
            </c:dLbl>
            <c:dLbl>
              <c:idx val="5"/>
              <c:layout/>
              <c:dLblPos val="ct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5-B0B8-44AD-83A6-17F4475A3F59}"/>
                </c:ext>
              </c:extLst>
            </c:dLbl>
            <c:dLbl>
              <c:idx val="30"/>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0B8-44AD-83A6-17F4475A3F59}"/>
                </c:ext>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PTyCI!$E$36:$K$36</c:f>
              <c:numCache>
                <c:formatCode>0.00%</c:formatCode>
                <c:ptCount val="7"/>
                <c:pt idx="0" formatCode="General">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796383824"/>
        <c:axId val="-1796397424"/>
      </c:lineChart>
      <c:catAx>
        <c:axId val="-1796383824"/>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796397424"/>
        <c:crossesAt val="0"/>
        <c:auto val="1"/>
        <c:lblAlgn val="ctr"/>
        <c:lblOffset val="100"/>
        <c:noMultiLvlLbl val="0"/>
      </c:catAx>
      <c:valAx>
        <c:axId val="-1796397424"/>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796383824"/>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084333333333333"/>
          <c:y val="0.17313249999999999"/>
          <c:w val="0.87508287037037036"/>
          <c:h val="0.73851531703751261"/>
        </c:manualLayout>
      </c:layout>
      <c:lineChart>
        <c:grouping val="standard"/>
        <c:varyColors val="0"/>
        <c:ser>
          <c:idx val="0"/>
          <c:order val="0"/>
          <c:tx>
            <c:v>Inversión Mensual</c:v>
          </c:tx>
          <c:marker>
            <c:symbol val="none"/>
          </c:marker>
          <c:dLbls>
            <c:dLbl>
              <c:idx val="4"/>
              <c:layout/>
              <c:dLblPos val="t"/>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4436-4470-8CE5-65C56222A8E1}"/>
                </c:ext>
              </c:extLst>
            </c:dLbl>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PTyCI!$E$38:$K$38</c:f>
              <c:numCache>
                <c:formatCode>_-"$"* #,##0.00_-;\-"$"* #,##0.00_-;_-"$"* "-"??_-;_-@_-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numRef>
              <c:f>PTyCI!$E$11:$K$11</c:f>
              <c:numCache>
                <c:formatCode>"Mes "#,#00\ </c:formatCode>
                <c:ptCount val="7"/>
                <c:pt idx="0" formatCode="General">
                  <c:v>0</c:v>
                </c:pt>
                <c:pt idx="1">
                  <c:v>1</c:v>
                </c:pt>
                <c:pt idx="2">
                  <c:v>2</c:v>
                </c:pt>
                <c:pt idx="3">
                  <c:v>3</c:v>
                </c:pt>
                <c:pt idx="4">
                  <c:v>4</c:v>
                </c:pt>
                <c:pt idx="5">
                  <c:v>5</c:v>
                </c:pt>
                <c:pt idx="6">
                  <c:v>6</c:v>
                </c:pt>
              </c:numCache>
            </c:numRef>
          </c:cat>
          <c:val>
            <c:numRef>
              <c:f>PTyCI!$E$39:$K$39</c:f>
              <c:numCache>
                <c:formatCode>_-"$"* #,##0.00_-;\-"$"* #,##0.00_-;_-"$"* "-"??_-;_-@_-</c:formatCode>
                <c:ptCount val="7"/>
                <c:pt idx="0">
                  <c:v>0</c:v>
                </c:pt>
                <c:pt idx="1">
                  <c:v>0</c:v>
                </c:pt>
                <c:pt idx="2">
                  <c:v>0</c:v>
                </c:pt>
                <c:pt idx="3">
                  <c:v>0</c:v>
                </c:pt>
                <c:pt idx="4">
                  <c:v>0</c:v>
                </c:pt>
                <c:pt idx="5">
                  <c:v>0</c:v>
                </c:pt>
                <c:pt idx="6">
                  <c:v>0</c:v>
                </c:pt>
              </c:numCache>
            </c:numRef>
          </c:val>
          <c:smooth val="0"/>
          <c:extLs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1798567728"/>
        <c:axId val="-1798568816"/>
      </c:lineChart>
      <c:catAx>
        <c:axId val="-1798567728"/>
        <c:scaling>
          <c:orientation val="minMax"/>
        </c:scaling>
        <c:delete val="0"/>
        <c:axPos val="b"/>
        <c:title>
          <c:tx>
            <c:rich>
              <a:bodyPr/>
              <a:lstStyle/>
              <a:p>
                <a:pPr>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798568816"/>
        <c:crosses val="autoZero"/>
        <c:auto val="1"/>
        <c:lblAlgn val="ctr"/>
        <c:lblOffset val="100"/>
        <c:noMultiLvlLbl val="0"/>
      </c:catAx>
      <c:valAx>
        <c:axId val="-1798568816"/>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798567728"/>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38" l="0.19685039370078738" r="0.19685039370078738" t="0.39370078740157488" header="0" footer="0"/>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5000</xdr:colOff>
      <xdr:row>37</xdr:row>
      <xdr:rowOff>151500</xdr:rowOff>
    </xdr:to>
    <xdr:graphicFrame macro="">
      <xdr:nvGraphicFramePr>
        <xdr:cNvPr id="2" name="1 Gráfico" title="PLAN DE TRABAJO - AVANCE PORCENTUAL OBRA">
          <a:extLst>
            <a:ext uri="{FF2B5EF4-FFF2-40B4-BE49-F238E27FC236}">
              <a16:creationId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0</xdr:row>
      <xdr:rowOff>28575</xdr:rowOff>
    </xdr:from>
    <xdr:to>
      <xdr:col>11</xdr:col>
      <xdr:colOff>646350</xdr:colOff>
      <xdr:row>37</xdr:row>
      <xdr:rowOff>180075</xdr:rowOff>
    </xdr:to>
    <xdr:graphicFrame macro="">
      <xdr:nvGraphicFramePr>
        <xdr:cNvPr id="2" name="1 Gráfico" title="PLAN DE TRABAJO - AVANCE PORCENTUAL OBRA">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row>
        <row r="2">
          <cell r="A2" t="str">
            <v>COMITENTE:</v>
          </cell>
          <cell r="B2" t="str">
            <v>INSTITUTO PROVINCIAL DE LA VIVIENDA</v>
          </cell>
        </row>
        <row r="3">
          <cell r="A3" t="str">
            <v>CONTRATISTA:</v>
          </cell>
          <cell r="B3">
            <v>0</v>
          </cell>
        </row>
        <row r="4">
          <cell r="A4" t="str">
            <v>OBRA:</v>
          </cell>
          <cell r="B4">
            <v>0</v>
          </cell>
          <cell r="F4" t="str">
            <v>PRECIOS A:</v>
          </cell>
          <cell r="G4">
            <v>0</v>
          </cell>
        </row>
        <row r="5">
          <cell r="A5" t="str">
            <v>UBICACIÓN:</v>
          </cell>
          <cell r="B5">
            <v>0</v>
          </cell>
        </row>
        <row r="6">
          <cell r="A6" t="str">
            <v>RUBRO:</v>
          </cell>
          <cell r="C6">
            <v>0</v>
          </cell>
        </row>
        <row r="7">
          <cell r="A7" t="str">
            <v>ITEM:</v>
          </cell>
          <cell r="B7" t="str">
            <v/>
          </cell>
          <cell r="C7" t="str">
            <v/>
          </cell>
          <cell r="F7" t="str">
            <v>UNIDAD:</v>
          </cell>
          <cell r="G7" t="str">
            <v/>
          </cell>
        </row>
        <row r="9">
          <cell r="A9" t="str">
            <v>DATOS REDETERMINACION</v>
          </cell>
          <cell r="C9" t="str">
            <v>DESIGNACION</v>
          </cell>
          <cell r="D9" t="str">
            <v>U</v>
          </cell>
          <cell r="E9" t="str">
            <v>Cantidad</v>
          </cell>
          <cell r="F9" t="str">
            <v>$ Unitarios</v>
          </cell>
          <cell r="G9" t="str">
            <v>$ Parcial</v>
          </cell>
        </row>
        <row r="10">
          <cell r="A10" t="str">
            <v>CÓDIGO</v>
          </cell>
          <cell r="B10" t="str">
            <v>DESCRIPCIÓN</v>
          </cell>
        </row>
        <row r="11">
          <cell r="A11" t="str">
            <v>A - MATERIALES</v>
          </cell>
        </row>
        <row r="12">
          <cell r="A12" t="str">
            <v/>
          </cell>
          <cell r="B12" t="str">
            <v/>
          </cell>
          <cell r="D12" t="str">
            <v/>
          </cell>
          <cell r="F12">
            <v>0</v>
          </cell>
          <cell r="G12">
            <v>0</v>
          </cell>
        </row>
        <row r="13">
          <cell r="A13" t="str">
            <v/>
          </cell>
          <cell r="B13" t="str">
            <v/>
          </cell>
          <cell r="D13" t="str">
            <v/>
          </cell>
          <cell r="F13">
            <v>0</v>
          </cell>
          <cell r="G13">
            <v>0</v>
          </cell>
        </row>
        <row r="14">
          <cell r="A14" t="str">
            <v/>
          </cell>
          <cell r="B14" t="str">
            <v/>
          </cell>
          <cell r="D14" t="str">
            <v/>
          </cell>
          <cell r="F14">
            <v>0</v>
          </cell>
          <cell r="G14">
            <v>0</v>
          </cell>
        </row>
        <row r="15">
          <cell r="A15" t="str">
            <v/>
          </cell>
          <cell r="B15" t="str">
            <v/>
          </cell>
          <cell r="D15" t="str">
            <v/>
          </cell>
          <cell r="F15">
            <v>0</v>
          </cell>
          <cell r="G15">
            <v>0</v>
          </cell>
        </row>
        <row r="16">
          <cell r="A16" t="str">
            <v/>
          </cell>
          <cell r="B16" t="str">
            <v/>
          </cell>
          <cell r="D16" t="str">
            <v/>
          </cell>
          <cell r="F16">
            <v>0</v>
          </cell>
          <cell r="G16">
            <v>0</v>
          </cell>
        </row>
        <row r="17">
          <cell r="A17" t="str">
            <v/>
          </cell>
          <cell r="B17" t="str">
            <v/>
          </cell>
          <cell r="D17" t="str">
            <v/>
          </cell>
          <cell r="F17">
            <v>0</v>
          </cell>
          <cell r="G17">
            <v>0</v>
          </cell>
        </row>
        <row r="18">
          <cell r="A18" t="str">
            <v/>
          </cell>
          <cell r="B18" t="str">
            <v/>
          </cell>
          <cell r="D18" t="str">
            <v/>
          </cell>
          <cell r="F18">
            <v>0</v>
          </cell>
          <cell r="G18">
            <v>0</v>
          </cell>
        </row>
        <row r="19">
          <cell r="A19" t="str">
            <v/>
          </cell>
          <cell r="B19" t="str">
            <v/>
          </cell>
          <cell r="D19" t="str">
            <v/>
          </cell>
          <cell r="F19">
            <v>0</v>
          </cell>
          <cell r="G19">
            <v>0</v>
          </cell>
        </row>
        <row r="20">
          <cell r="A20" t="str">
            <v/>
          </cell>
          <cell r="B20" t="str">
            <v/>
          </cell>
          <cell r="D20" t="str">
            <v/>
          </cell>
          <cell r="F20">
            <v>0</v>
          </cell>
          <cell r="G20">
            <v>0</v>
          </cell>
        </row>
        <row r="21">
          <cell r="A21" t="str">
            <v/>
          </cell>
          <cell r="B21" t="str">
            <v/>
          </cell>
          <cell r="D21" t="str">
            <v/>
          </cell>
          <cell r="F21">
            <v>0</v>
          </cell>
          <cell r="G21">
            <v>0</v>
          </cell>
        </row>
        <row r="22">
          <cell r="A22" t="str">
            <v/>
          </cell>
          <cell r="B22" t="str">
            <v/>
          </cell>
          <cell r="D22" t="str">
            <v/>
          </cell>
          <cell r="F22">
            <v>0</v>
          </cell>
          <cell r="G22">
            <v>0</v>
          </cell>
        </row>
        <row r="23">
          <cell r="A23" t="str">
            <v/>
          </cell>
          <cell r="B23" t="str">
            <v/>
          </cell>
          <cell r="D23" t="str">
            <v/>
          </cell>
          <cell r="F23">
            <v>0</v>
          </cell>
          <cell r="G23">
            <v>0</v>
          </cell>
        </row>
        <row r="24">
          <cell r="A24" t="str">
            <v/>
          </cell>
          <cell r="B24" t="str">
            <v/>
          </cell>
          <cell r="D24" t="str">
            <v/>
          </cell>
          <cell r="F24">
            <v>0</v>
          </cell>
          <cell r="G24">
            <v>0</v>
          </cell>
        </row>
        <row r="25">
          <cell r="A25" t="str">
            <v/>
          </cell>
          <cell r="B25" t="str">
            <v/>
          </cell>
          <cell r="D25" t="str">
            <v/>
          </cell>
          <cell r="F25">
            <v>0</v>
          </cell>
          <cell r="G25">
            <v>0</v>
          </cell>
        </row>
        <row r="26">
          <cell r="A26" t="str">
            <v/>
          </cell>
          <cell r="B26" t="str">
            <v/>
          </cell>
          <cell r="D26" t="str">
            <v/>
          </cell>
          <cell r="F26">
            <v>0</v>
          </cell>
          <cell r="G26">
            <v>0</v>
          </cell>
        </row>
        <row r="27">
          <cell r="A27" t="str">
            <v/>
          </cell>
          <cell r="B27" t="str">
            <v/>
          </cell>
          <cell r="D27" t="str">
            <v/>
          </cell>
          <cell r="F27">
            <v>0</v>
          </cell>
          <cell r="G27">
            <v>0</v>
          </cell>
        </row>
        <row r="28">
          <cell r="A28" t="str">
            <v/>
          </cell>
          <cell r="B28" t="str">
            <v/>
          </cell>
          <cell r="D28" t="str">
            <v/>
          </cell>
          <cell r="F28">
            <v>0</v>
          </cell>
          <cell r="G28">
            <v>0</v>
          </cell>
        </row>
        <row r="29">
          <cell r="A29" t="str">
            <v/>
          </cell>
          <cell r="B29" t="str">
            <v/>
          </cell>
          <cell r="D29" t="str">
            <v/>
          </cell>
          <cell r="F29">
            <v>0</v>
          </cell>
          <cell r="G29">
            <v>0</v>
          </cell>
        </row>
        <row r="30">
          <cell r="A30" t="str">
            <v/>
          </cell>
          <cell r="B30" t="str">
            <v/>
          </cell>
          <cell r="D30" t="str">
            <v/>
          </cell>
          <cell r="F30">
            <v>0</v>
          </cell>
          <cell r="G30">
            <v>0</v>
          </cell>
        </row>
        <row r="31">
          <cell r="A31" t="str">
            <v/>
          </cell>
          <cell r="B31" t="str">
            <v/>
          </cell>
          <cell r="D31" t="str">
            <v/>
          </cell>
          <cell r="F31">
            <v>0</v>
          </cell>
          <cell r="G31">
            <v>0</v>
          </cell>
        </row>
        <row r="32">
          <cell r="F32" t="str">
            <v>Total A</v>
          </cell>
          <cell r="G32">
            <v>0</v>
          </cell>
        </row>
        <row r="33">
          <cell r="A33" t="str">
            <v>B - MANO DE OBRA</v>
          </cell>
        </row>
        <row r="34">
          <cell r="A34" t="str">
            <v/>
          </cell>
          <cell r="B34" t="str">
            <v/>
          </cell>
          <cell r="D34" t="str">
            <v/>
          </cell>
          <cell r="F34">
            <v>0</v>
          </cell>
          <cell r="G34">
            <v>0</v>
          </cell>
        </row>
        <row r="35">
          <cell r="A35" t="str">
            <v/>
          </cell>
          <cell r="B35" t="str">
            <v/>
          </cell>
          <cell r="D35" t="str">
            <v/>
          </cell>
          <cell r="F35">
            <v>0</v>
          </cell>
          <cell r="G35">
            <v>0</v>
          </cell>
        </row>
        <row r="36">
          <cell r="A36" t="str">
            <v/>
          </cell>
          <cell r="B36" t="str">
            <v/>
          </cell>
          <cell r="D36" t="str">
            <v/>
          </cell>
          <cell r="F36">
            <v>0</v>
          </cell>
          <cell r="G36">
            <v>0</v>
          </cell>
        </row>
        <row r="37">
          <cell r="A37" t="str">
            <v/>
          </cell>
          <cell r="B37" t="str">
            <v/>
          </cell>
          <cell r="D37" t="str">
            <v/>
          </cell>
          <cell r="F37">
            <v>0</v>
          </cell>
          <cell r="G37">
            <v>0</v>
          </cell>
        </row>
        <row r="38">
          <cell r="A38" t="str">
            <v/>
          </cell>
          <cell r="B38" t="str">
            <v/>
          </cell>
          <cell r="D38" t="str">
            <v/>
          </cell>
          <cell r="F38">
            <v>0</v>
          </cell>
          <cell r="G38">
            <v>0</v>
          </cell>
        </row>
        <row r="39">
          <cell r="A39" t="str">
            <v/>
          </cell>
          <cell r="B39" t="str">
            <v/>
          </cell>
          <cell r="D39" t="str">
            <v/>
          </cell>
          <cell r="F39">
            <v>0</v>
          </cell>
          <cell r="G39">
            <v>0</v>
          </cell>
        </row>
        <row r="40">
          <cell r="A40" t="str">
            <v/>
          </cell>
          <cell r="B40" t="str">
            <v/>
          </cell>
          <cell r="D40" t="str">
            <v/>
          </cell>
          <cell r="F40">
            <v>0</v>
          </cell>
          <cell r="G40">
            <v>0</v>
          </cell>
        </row>
        <row r="41">
          <cell r="A41" t="str">
            <v/>
          </cell>
          <cell r="B41" t="str">
            <v/>
          </cell>
          <cell r="D41" t="str">
            <v/>
          </cell>
          <cell r="F41">
            <v>0</v>
          </cell>
          <cell r="G41">
            <v>0</v>
          </cell>
        </row>
        <row r="42">
          <cell r="F42" t="str">
            <v>Total B</v>
          </cell>
          <cell r="G42">
            <v>0</v>
          </cell>
        </row>
        <row r="43">
          <cell r="A43" t="str">
            <v>C - EQUIPOS</v>
          </cell>
        </row>
        <row r="44">
          <cell r="A44" t="str">
            <v/>
          </cell>
          <cell r="B44" t="str">
            <v/>
          </cell>
          <cell r="D44" t="str">
            <v/>
          </cell>
          <cell r="F44">
            <v>0</v>
          </cell>
          <cell r="G44">
            <v>0</v>
          </cell>
        </row>
        <row r="45">
          <cell r="A45" t="str">
            <v/>
          </cell>
          <cell r="B45" t="str">
            <v/>
          </cell>
          <cell r="D45" t="str">
            <v/>
          </cell>
          <cell r="F45">
            <v>0</v>
          </cell>
          <cell r="G45">
            <v>0</v>
          </cell>
        </row>
        <row r="46">
          <cell r="A46" t="str">
            <v/>
          </cell>
          <cell r="B46" t="str">
            <v/>
          </cell>
          <cell r="D46" t="str">
            <v/>
          </cell>
          <cell r="F46">
            <v>0</v>
          </cell>
          <cell r="G46">
            <v>0</v>
          </cell>
        </row>
        <row r="47">
          <cell r="A47" t="str">
            <v/>
          </cell>
          <cell r="B47" t="str">
            <v/>
          </cell>
          <cell r="D47" t="str">
            <v/>
          </cell>
          <cell r="F47">
            <v>0</v>
          </cell>
          <cell r="G47">
            <v>0</v>
          </cell>
        </row>
        <row r="48">
          <cell r="A48" t="str">
            <v/>
          </cell>
          <cell r="B48" t="str">
            <v/>
          </cell>
          <cell r="D48" t="str">
            <v/>
          </cell>
          <cell r="F48">
            <v>0</v>
          </cell>
          <cell r="G48">
            <v>0</v>
          </cell>
        </row>
        <row r="49">
          <cell r="A49" t="str">
            <v/>
          </cell>
          <cell r="B49" t="str">
            <v/>
          </cell>
          <cell r="D49" t="str">
            <v/>
          </cell>
          <cell r="F49">
            <v>0</v>
          </cell>
          <cell r="G49">
            <v>0</v>
          </cell>
        </row>
        <row r="50">
          <cell r="A50" t="str">
            <v/>
          </cell>
          <cell r="B50" t="str">
            <v/>
          </cell>
          <cell r="D50" t="str">
            <v/>
          </cell>
          <cell r="F50">
            <v>0</v>
          </cell>
          <cell r="G50">
            <v>0</v>
          </cell>
        </row>
        <row r="51">
          <cell r="A51" t="str">
            <v/>
          </cell>
          <cell r="B51" t="str">
            <v/>
          </cell>
          <cell r="D51" t="str">
            <v/>
          </cell>
          <cell r="F51">
            <v>0</v>
          </cell>
          <cell r="G51">
            <v>0</v>
          </cell>
        </row>
        <row r="52">
          <cell r="A52" t="str">
            <v/>
          </cell>
          <cell r="B52" t="str">
            <v/>
          </cell>
          <cell r="D52" t="str">
            <v/>
          </cell>
          <cell r="F52">
            <v>0</v>
          </cell>
          <cell r="G52">
            <v>0</v>
          </cell>
        </row>
        <row r="53">
          <cell r="A53" t="str">
            <v/>
          </cell>
          <cell r="B53" t="str">
            <v/>
          </cell>
          <cell r="D53" t="str">
            <v/>
          </cell>
          <cell r="F53">
            <v>0</v>
          </cell>
          <cell r="G53">
            <v>0</v>
          </cell>
        </row>
        <row r="54">
          <cell r="F54" t="str">
            <v>Total C</v>
          </cell>
          <cell r="G54">
            <v>0</v>
          </cell>
        </row>
        <row r="56">
          <cell r="A56" t="str">
            <v/>
          </cell>
          <cell r="B56" t="str">
            <v/>
          </cell>
          <cell r="D56" t="str">
            <v>COSTO NETO</v>
          </cell>
          <cell r="F56" t="str">
            <v>Total D=A+B+C</v>
          </cell>
          <cell r="G56">
            <v>0</v>
          </cell>
        </row>
        <row r="58">
          <cell r="A58" t="str">
            <v>ANALISIS DE PRECIOS</v>
          </cell>
        </row>
        <row r="59">
          <cell r="A59" t="str">
            <v>COMITENTE:</v>
          </cell>
          <cell r="B59" t="str">
            <v>INSTITUTO PROVINCIAL DE LA VIVIENDA</v>
          </cell>
        </row>
        <row r="60">
          <cell r="A60" t="str">
            <v>CONTRATISTA:</v>
          </cell>
          <cell r="B60">
            <v>0</v>
          </cell>
        </row>
        <row r="61">
          <cell r="A61" t="str">
            <v>OBRA:</v>
          </cell>
          <cell r="B61">
            <v>0</v>
          </cell>
          <cell r="F61" t="str">
            <v>PRECIOS A:</v>
          </cell>
          <cell r="G61">
            <v>0</v>
          </cell>
        </row>
        <row r="62">
          <cell r="A62" t="str">
            <v>UBICACIÓN:</v>
          </cell>
          <cell r="B62">
            <v>0</v>
          </cell>
        </row>
        <row r="63">
          <cell r="A63" t="str">
            <v>RUBRO:</v>
          </cell>
          <cell r="C63">
            <v>0</v>
          </cell>
        </row>
        <row r="64">
          <cell r="A64" t="str">
            <v>ITEM:</v>
          </cell>
          <cell r="B64" t="str">
            <v/>
          </cell>
          <cell r="C64" t="str">
            <v/>
          </cell>
          <cell r="F64" t="str">
            <v>UNIDAD:</v>
          </cell>
          <cell r="G64" t="str">
            <v/>
          </cell>
        </row>
        <row r="66">
          <cell r="A66" t="str">
            <v>DATOS REDETERMINACION</v>
          </cell>
          <cell r="C66" t="str">
            <v>DESIGNACION</v>
          </cell>
          <cell r="D66" t="str">
            <v>U</v>
          </cell>
          <cell r="E66" t="str">
            <v>Cantidad</v>
          </cell>
          <cell r="F66" t="str">
            <v>$ Unitarios</v>
          </cell>
          <cell r="G66" t="str">
            <v>$ Parcial</v>
          </cell>
        </row>
        <row r="67">
          <cell r="A67" t="str">
            <v>CÓDIGO</v>
          </cell>
          <cell r="B67" t="str">
            <v>DESCRIPCIÓN</v>
          </cell>
        </row>
        <row r="68">
          <cell r="A68" t="str">
            <v>A - MATERIALES</v>
          </cell>
        </row>
        <row r="69">
          <cell r="A69" t="str">
            <v/>
          </cell>
          <cell r="B69" t="str">
            <v/>
          </cell>
          <cell r="D69" t="str">
            <v/>
          </cell>
          <cell r="F69">
            <v>0</v>
          </cell>
          <cell r="G69">
            <v>0</v>
          </cell>
        </row>
        <row r="70">
          <cell r="A70" t="str">
            <v/>
          </cell>
          <cell r="B70" t="str">
            <v/>
          </cell>
          <cell r="D70" t="str">
            <v/>
          </cell>
          <cell r="F70">
            <v>0</v>
          </cell>
          <cell r="G70">
            <v>0</v>
          </cell>
        </row>
        <row r="71">
          <cell r="A71" t="str">
            <v/>
          </cell>
          <cell r="B71" t="str">
            <v/>
          </cell>
          <cell r="D71" t="str">
            <v/>
          </cell>
          <cell r="F71">
            <v>0</v>
          </cell>
          <cell r="G71">
            <v>0</v>
          </cell>
        </row>
        <row r="72">
          <cell r="A72" t="str">
            <v/>
          </cell>
          <cell r="B72" t="str">
            <v/>
          </cell>
          <cell r="D72" t="str">
            <v/>
          </cell>
          <cell r="F72">
            <v>0</v>
          </cell>
          <cell r="G72">
            <v>0</v>
          </cell>
        </row>
        <row r="73">
          <cell r="A73" t="str">
            <v/>
          </cell>
          <cell r="B73" t="str">
            <v/>
          </cell>
          <cell r="D73" t="str">
            <v/>
          </cell>
          <cell r="F73">
            <v>0</v>
          </cell>
          <cell r="G73">
            <v>0</v>
          </cell>
        </row>
        <row r="74">
          <cell r="A74" t="str">
            <v/>
          </cell>
          <cell r="B74" t="str">
            <v/>
          </cell>
          <cell r="D74" t="str">
            <v/>
          </cell>
          <cell r="F74">
            <v>0</v>
          </cell>
          <cell r="G74">
            <v>0</v>
          </cell>
        </row>
        <row r="75">
          <cell r="A75" t="str">
            <v/>
          </cell>
          <cell r="B75" t="str">
            <v/>
          </cell>
          <cell r="D75" t="str">
            <v/>
          </cell>
          <cell r="F75">
            <v>0</v>
          </cell>
          <cell r="G75">
            <v>0</v>
          </cell>
        </row>
        <row r="76">
          <cell r="A76" t="str">
            <v/>
          </cell>
          <cell r="B76" t="str">
            <v/>
          </cell>
          <cell r="D76" t="str">
            <v/>
          </cell>
          <cell r="F76">
            <v>0</v>
          </cell>
          <cell r="G76">
            <v>0</v>
          </cell>
        </row>
        <row r="77">
          <cell r="A77" t="str">
            <v/>
          </cell>
          <cell r="B77" t="str">
            <v/>
          </cell>
          <cell r="D77" t="str">
            <v/>
          </cell>
          <cell r="F77">
            <v>0</v>
          </cell>
          <cell r="G77">
            <v>0</v>
          </cell>
        </row>
        <row r="78">
          <cell r="A78" t="str">
            <v/>
          </cell>
          <cell r="B78" t="str">
            <v/>
          </cell>
          <cell r="D78" t="str">
            <v/>
          </cell>
          <cell r="F78">
            <v>0</v>
          </cell>
          <cell r="G78">
            <v>0</v>
          </cell>
        </row>
        <row r="79">
          <cell r="A79" t="str">
            <v/>
          </cell>
          <cell r="B79" t="str">
            <v/>
          </cell>
          <cell r="D79" t="str">
            <v/>
          </cell>
          <cell r="F79">
            <v>0</v>
          </cell>
          <cell r="G79">
            <v>0</v>
          </cell>
        </row>
        <row r="80">
          <cell r="A80" t="str">
            <v/>
          </cell>
          <cell r="B80" t="str">
            <v/>
          </cell>
          <cell r="D80" t="str">
            <v/>
          </cell>
          <cell r="F80">
            <v>0</v>
          </cell>
          <cell r="G80">
            <v>0</v>
          </cell>
        </row>
        <row r="81">
          <cell r="A81" t="str">
            <v/>
          </cell>
          <cell r="B81" t="str">
            <v/>
          </cell>
          <cell r="D81" t="str">
            <v/>
          </cell>
          <cell r="F81">
            <v>0</v>
          </cell>
          <cell r="G81">
            <v>0</v>
          </cell>
        </row>
        <row r="82">
          <cell r="A82" t="str">
            <v/>
          </cell>
          <cell r="B82" t="str">
            <v/>
          </cell>
          <cell r="D82" t="str">
            <v/>
          </cell>
          <cell r="F82">
            <v>0</v>
          </cell>
          <cell r="G82">
            <v>0</v>
          </cell>
        </row>
        <row r="83">
          <cell r="A83" t="str">
            <v/>
          </cell>
          <cell r="B83" t="str">
            <v/>
          </cell>
          <cell r="D83" t="str">
            <v/>
          </cell>
          <cell r="F83">
            <v>0</v>
          </cell>
          <cell r="G83">
            <v>0</v>
          </cell>
        </row>
        <row r="84">
          <cell r="A84" t="str">
            <v/>
          </cell>
          <cell r="B84" t="str">
            <v/>
          </cell>
          <cell r="D84" t="str">
            <v/>
          </cell>
          <cell r="F84">
            <v>0</v>
          </cell>
          <cell r="G84">
            <v>0</v>
          </cell>
        </row>
        <row r="85">
          <cell r="A85" t="str">
            <v/>
          </cell>
          <cell r="B85" t="str">
            <v/>
          </cell>
          <cell r="D85" t="str">
            <v/>
          </cell>
          <cell r="F85">
            <v>0</v>
          </cell>
          <cell r="G85">
            <v>0</v>
          </cell>
        </row>
        <row r="86">
          <cell r="A86" t="str">
            <v/>
          </cell>
          <cell r="B86" t="str">
            <v/>
          </cell>
          <cell r="D86" t="str">
            <v/>
          </cell>
          <cell r="F86">
            <v>0</v>
          </cell>
          <cell r="G86">
            <v>0</v>
          </cell>
        </row>
        <row r="87">
          <cell r="A87" t="str">
            <v/>
          </cell>
          <cell r="B87" t="str">
            <v/>
          </cell>
          <cell r="D87" t="str">
            <v/>
          </cell>
          <cell r="F87">
            <v>0</v>
          </cell>
          <cell r="G87">
            <v>0</v>
          </cell>
        </row>
        <row r="88">
          <cell r="A88" t="str">
            <v/>
          </cell>
          <cell r="B88" t="str">
            <v/>
          </cell>
          <cell r="D88" t="str">
            <v/>
          </cell>
          <cell r="F88">
            <v>0</v>
          </cell>
          <cell r="G88">
            <v>0</v>
          </cell>
        </row>
        <row r="89">
          <cell r="F89" t="str">
            <v>Total A</v>
          </cell>
          <cell r="G89">
            <v>0</v>
          </cell>
        </row>
        <row r="90">
          <cell r="A90" t="str">
            <v>B - MANO DE OBRA</v>
          </cell>
        </row>
        <row r="91">
          <cell r="A91" t="str">
            <v/>
          </cell>
          <cell r="B91" t="str">
            <v/>
          </cell>
          <cell r="D91" t="str">
            <v/>
          </cell>
          <cell r="F91">
            <v>0</v>
          </cell>
          <cell r="G91">
            <v>0</v>
          </cell>
        </row>
        <row r="92">
          <cell r="A92" t="str">
            <v/>
          </cell>
          <cell r="B92" t="str">
            <v/>
          </cell>
          <cell r="D92" t="str">
            <v/>
          </cell>
          <cell r="F92">
            <v>0</v>
          </cell>
          <cell r="G92">
            <v>0</v>
          </cell>
        </row>
        <row r="93">
          <cell r="A93" t="str">
            <v/>
          </cell>
          <cell r="B93" t="str">
            <v/>
          </cell>
          <cell r="D93" t="str">
            <v/>
          </cell>
          <cell r="F93">
            <v>0</v>
          </cell>
          <cell r="G93">
            <v>0</v>
          </cell>
        </row>
        <row r="94">
          <cell r="A94" t="str">
            <v/>
          </cell>
          <cell r="B94" t="str">
            <v/>
          </cell>
          <cell r="D94" t="str">
            <v/>
          </cell>
          <cell r="F94">
            <v>0</v>
          </cell>
          <cell r="G94">
            <v>0</v>
          </cell>
        </row>
        <row r="95">
          <cell r="A95" t="str">
            <v/>
          </cell>
          <cell r="B95" t="str">
            <v/>
          </cell>
          <cell r="D95" t="str">
            <v/>
          </cell>
          <cell r="F95">
            <v>0</v>
          </cell>
          <cell r="G95">
            <v>0</v>
          </cell>
        </row>
        <row r="96">
          <cell r="A96" t="str">
            <v/>
          </cell>
          <cell r="B96" t="str">
            <v/>
          </cell>
          <cell r="D96" t="str">
            <v/>
          </cell>
          <cell r="F96">
            <v>0</v>
          </cell>
          <cell r="G96">
            <v>0</v>
          </cell>
        </row>
        <row r="97">
          <cell r="A97" t="str">
            <v/>
          </cell>
          <cell r="B97" t="str">
            <v/>
          </cell>
          <cell r="D97" t="str">
            <v/>
          </cell>
          <cell r="F97">
            <v>0</v>
          </cell>
          <cell r="G97">
            <v>0</v>
          </cell>
        </row>
        <row r="98">
          <cell r="A98" t="str">
            <v/>
          </cell>
          <cell r="B98" t="str">
            <v/>
          </cell>
          <cell r="D98" t="str">
            <v/>
          </cell>
          <cell r="F98">
            <v>0</v>
          </cell>
          <cell r="G98">
            <v>0</v>
          </cell>
        </row>
        <row r="99">
          <cell r="F99" t="str">
            <v>Total B</v>
          </cell>
          <cell r="G99">
            <v>0</v>
          </cell>
        </row>
        <row r="100">
          <cell r="A100" t="str">
            <v>C - EQUIPOS</v>
          </cell>
        </row>
        <row r="101">
          <cell r="A101" t="str">
            <v/>
          </cell>
          <cell r="B101" t="str">
            <v/>
          </cell>
          <cell r="D101" t="str">
            <v/>
          </cell>
          <cell r="F101">
            <v>0</v>
          </cell>
          <cell r="G101">
            <v>0</v>
          </cell>
        </row>
        <row r="102">
          <cell r="A102" t="str">
            <v/>
          </cell>
          <cell r="B102" t="str">
            <v/>
          </cell>
          <cell r="D102" t="str">
            <v/>
          </cell>
          <cell r="F102">
            <v>0</v>
          </cell>
          <cell r="G102">
            <v>0</v>
          </cell>
        </row>
        <row r="103">
          <cell r="A103" t="str">
            <v/>
          </cell>
          <cell r="B103" t="str">
            <v/>
          </cell>
          <cell r="D103" t="str">
            <v/>
          </cell>
          <cell r="F103">
            <v>0</v>
          </cell>
          <cell r="G103">
            <v>0</v>
          </cell>
        </row>
        <row r="104">
          <cell r="A104" t="str">
            <v/>
          </cell>
          <cell r="B104" t="str">
            <v/>
          </cell>
          <cell r="D104" t="str">
            <v/>
          </cell>
          <cell r="F104">
            <v>0</v>
          </cell>
          <cell r="G104">
            <v>0</v>
          </cell>
        </row>
        <row r="105">
          <cell r="A105" t="str">
            <v/>
          </cell>
          <cell r="B105" t="str">
            <v/>
          </cell>
          <cell r="D105" t="str">
            <v/>
          </cell>
          <cell r="F105">
            <v>0</v>
          </cell>
          <cell r="G105">
            <v>0</v>
          </cell>
        </row>
        <row r="106">
          <cell r="A106" t="str">
            <v/>
          </cell>
          <cell r="B106" t="str">
            <v/>
          </cell>
          <cell r="D106" t="str">
            <v/>
          </cell>
          <cell r="F106">
            <v>0</v>
          </cell>
          <cell r="G106">
            <v>0</v>
          </cell>
        </row>
        <row r="107">
          <cell r="A107" t="str">
            <v/>
          </cell>
          <cell r="B107" t="str">
            <v/>
          </cell>
          <cell r="D107" t="str">
            <v/>
          </cell>
          <cell r="F107">
            <v>0</v>
          </cell>
          <cell r="G107">
            <v>0</v>
          </cell>
        </row>
        <row r="108">
          <cell r="A108" t="str">
            <v/>
          </cell>
          <cell r="B108" t="str">
            <v/>
          </cell>
          <cell r="D108" t="str">
            <v/>
          </cell>
          <cell r="F108">
            <v>0</v>
          </cell>
          <cell r="G108">
            <v>0</v>
          </cell>
        </row>
        <row r="109">
          <cell r="A109" t="str">
            <v/>
          </cell>
          <cell r="B109" t="str">
            <v/>
          </cell>
          <cell r="D109" t="str">
            <v/>
          </cell>
          <cell r="F109">
            <v>0</v>
          </cell>
          <cell r="G109">
            <v>0</v>
          </cell>
        </row>
        <row r="110">
          <cell r="A110" t="str">
            <v/>
          </cell>
          <cell r="B110" t="str">
            <v/>
          </cell>
          <cell r="D110" t="str">
            <v/>
          </cell>
          <cell r="F110">
            <v>0</v>
          </cell>
          <cell r="G110">
            <v>0</v>
          </cell>
        </row>
        <row r="111">
          <cell r="F111" t="str">
            <v>Total C</v>
          </cell>
          <cell r="G111">
            <v>0</v>
          </cell>
        </row>
        <row r="113">
          <cell r="A113" t="str">
            <v/>
          </cell>
          <cell r="B113" t="str">
            <v/>
          </cell>
          <cell r="D113" t="str">
            <v>COSTO NETO</v>
          </cell>
          <cell r="F113" t="str">
            <v>Total D=A+B+C</v>
          </cell>
          <cell r="G113">
            <v>0</v>
          </cell>
        </row>
        <row r="115">
          <cell r="A115" t="str">
            <v>ANALISIS DE PRECIOS</v>
          </cell>
        </row>
        <row r="116">
          <cell r="A116" t="str">
            <v>COMITENTE:</v>
          </cell>
          <cell r="B116" t="str">
            <v>INSTITUTO PROVINCIAL DE LA VIVIENDA</v>
          </cell>
        </row>
        <row r="117">
          <cell r="A117" t="str">
            <v>CONTRATISTA:</v>
          </cell>
          <cell r="B117">
            <v>0</v>
          </cell>
        </row>
        <row r="118">
          <cell r="A118" t="str">
            <v>OBRA:</v>
          </cell>
          <cell r="B118">
            <v>0</v>
          </cell>
          <cell r="F118" t="str">
            <v>PRECIOS A:</v>
          </cell>
          <cell r="G118">
            <v>0</v>
          </cell>
        </row>
        <row r="119">
          <cell r="A119" t="str">
            <v>UBICACIÓN:</v>
          </cell>
          <cell r="B119">
            <v>0</v>
          </cell>
        </row>
        <row r="120">
          <cell r="A120" t="str">
            <v>RUBRO:</v>
          </cell>
          <cell r="C120">
            <v>0</v>
          </cell>
        </row>
        <row r="121">
          <cell r="A121" t="str">
            <v>ITEM:</v>
          </cell>
          <cell r="B121" t="str">
            <v/>
          </cell>
          <cell r="C121" t="str">
            <v/>
          </cell>
          <cell r="F121" t="str">
            <v>UNIDAD:</v>
          </cell>
          <cell r="G121" t="str">
            <v/>
          </cell>
        </row>
        <row r="123">
          <cell r="A123" t="str">
            <v>DATOS REDETERMINACION</v>
          </cell>
          <cell r="C123" t="str">
            <v>DESIGNACION</v>
          </cell>
          <cell r="D123" t="str">
            <v>U</v>
          </cell>
          <cell r="E123" t="str">
            <v>Cantidad</v>
          </cell>
          <cell r="F123" t="str">
            <v>$ Unitarios</v>
          </cell>
          <cell r="G123" t="str">
            <v>$ Parcial</v>
          </cell>
        </row>
        <row r="124">
          <cell r="A124" t="str">
            <v>CÓDIGO</v>
          </cell>
          <cell r="B124" t="str">
            <v>DESCRIPCIÓN</v>
          </cell>
        </row>
        <row r="125">
          <cell r="A125" t="str">
            <v>A - MATERIALES</v>
          </cell>
        </row>
        <row r="126">
          <cell r="A126" t="str">
            <v/>
          </cell>
          <cell r="B126" t="str">
            <v/>
          </cell>
          <cell r="D126" t="str">
            <v/>
          </cell>
          <cell r="F126">
            <v>0</v>
          </cell>
          <cell r="G126">
            <v>0</v>
          </cell>
        </row>
        <row r="127">
          <cell r="A127" t="str">
            <v/>
          </cell>
          <cell r="B127" t="str">
            <v/>
          </cell>
          <cell r="D127" t="str">
            <v/>
          </cell>
          <cell r="F127">
            <v>0</v>
          </cell>
          <cell r="G127">
            <v>0</v>
          </cell>
        </row>
        <row r="128">
          <cell r="A128" t="str">
            <v/>
          </cell>
          <cell r="B128" t="str">
            <v/>
          </cell>
          <cell r="D128" t="str">
            <v/>
          </cell>
          <cell r="F128">
            <v>0</v>
          </cell>
          <cell r="G128">
            <v>0</v>
          </cell>
        </row>
        <row r="129">
          <cell r="A129" t="str">
            <v/>
          </cell>
          <cell r="B129" t="str">
            <v/>
          </cell>
          <cell r="D129" t="str">
            <v/>
          </cell>
          <cell r="F129">
            <v>0</v>
          </cell>
          <cell r="G129">
            <v>0</v>
          </cell>
        </row>
        <row r="130">
          <cell r="A130" t="str">
            <v/>
          </cell>
          <cell r="B130" t="str">
            <v/>
          </cell>
          <cell r="D130" t="str">
            <v/>
          </cell>
          <cell r="F130">
            <v>0</v>
          </cell>
          <cell r="G130">
            <v>0</v>
          </cell>
        </row>
        <row r="131">
          <cell r="A131" t="str">
            <v/>
          </cell>
          <cell r="B131" t="str">
            <v/>
          </cell>
          <cell r="D131" t="str">
            <v/>
          </cell>
          <cell r="F131">
            <v>0</v>
          </cell>
          <cell r="G131">
            <v>0</v>
          </cell>
        </row>
        <row r="132">
          <cell r="A132" t="str">
            <v/>
          </cell>
          <cell r="B132" t="str">
            <v/>
          </cell>
          <cell r="D132" t="str">
            <v/>
          </cell>
          <cell r="F132">
            <v>0</v>
          </cell>
          <cell r="G132">
            <v>0</v>
          </cell>
        </row>
        <row r="133">
          <cell r="A133" t="str">
            <v/>
          </cell>
          <cell r="B133" t="str">
            <v/>
          </cell>
          <cell r="D133" t="str">
            <v/>
          </cell>
          <cell r="F133">
            <v>0</v>
          </cell>
          <cell r="G133">
            <v>0</v>
          </cell>
        </row>
        <row r="134">
          <cell r="A134" t="str">
            <v/>
          </cell>
          <cell r="B134" t="str">
            <v/>
          </cell>
          <cell r="D134" t="str">
            <v/>
          </cell>
          <cell r="F134">
            <v>0</v>
          </cell>
          <cell r="G134">
            <v>0</v>
          </cell>
        </row>
        <row r="135">
          <cell r="A135" t="str">
            <v/>
          </cell>
          <cell r="B135" t="str">
            <v/>
          </cell>
          <cell r="D135" t="str">
            <v/>
          </cell>
          <cell r="F135">
            <v>0</v>
          </cell>
          <cell r="G135">
            <v>0</v>
          </cell>
        </row>
        <row r="136">
          <cell r="A136" t="str">
            <v/>
          </cell>
          <cell r="B136" t="str">
            <v/>
          </cell>
          <cell r="D136" t="str">
            <v/>
          </cell>
          <cell r="F136">
            <v>0</v>
          </cell>
          <cell r="G136">
            <v>0</v>
          </cell>
        </row>
        <row r="137">
          <cell r="A137" t="str">
            <v/>
          </cell>
          <cell r="B137" t="str">
            <v/>
          </cell>
          <cell r="D137" t="str">
            <v/>
          </cell>
          <cell r="F137">
            <v>0</v>
          </cell>
          <cell r="G137">
            <v>0</v>
          </cell>
        </row>
        <row r="138">
          <cell r="A138" t="str">
            <v/>
          </cell>
          <cell r="B138" t="str">
            <v/>
          </cell>
          <cell r="D138" t="str">
            <v/>
          </cell>
          <cell r="F138">
            <v>0</v>
          </cell>
          <cell r="G138">
            <v>0</v>
          </cell>
        </row>
        <row r="139">
          <cell r="A139" t="str">
            <v/>
          </cell>
          <cell r="B139" t="str">
            <v/>
          </cell>
          <cell r="D139" t="str">
            <v/>
          </cell>
          <cell r="F139">
            <v>0</v>
          </cell>
          <cell r="G139">
            <v>0</v>
          </cell>
        </row>
        <row r="140">
          <cell r="A140" t="str">
            <v/>
          </cell>
          <cell r="B140" t="str">
            <v/>
          </cell>
          <cell r="D140" t="str">
            <v/>
          </cell>
          <cell r="F140">
            <v>0</v>
          </cell>
          <cell r="G140">
            <v>0</v>
          </cell>
        </row>
        <row r="141">
          <cell r="A141" t="str">
            <v/>
          </cell>
          <cell r="B141" t="str">
            <v/>
          </cell>
          <cell r="D141" t="str">
            <v/>
          </cell>
          <cell r="F141">
            <v>0</v>
          </cell>
          <cell r="G141">
            <v>0</v>
          </cell>
        </row>
        <row r="142">
          <cell r="A142" t="str">
            <v/>
          </cell>
          <cell r="B142" t="str">
            <v/>
          </cell>
          <cell r="D142" t="str">
            <v/>
          </cell>
          <cell r="F142">
            <v>0</v>
          </cell>
          <cell r="G142">
            <v>0</v>
          </cell>
        </row>
        <row r="143">
          <cell r="A143" t="str">
            <v/>
          </cell>
          <cell r="B143" t="str">
            <v/>
          </cell>
          <cell r="D143" t="str">
            <v/>
          </cell>
          <cell r="F143">
            <v>0</v>
          </cell>
          <cell r="G143">
            <v>0</v>
          </cell>
        </row>
        <row r="144">
          <cell r="A144" t="str">
            <v/>
          </cell>
          <cell r="B144" t="str">
            <v/>
          </cell>
          <cell r="D144" t="str">
            <v/>
          </cell>
          <cell r="F144">
            <v>0</v>
          </cell>
          <cell r="G144">
            <v>0</v>
          </cell>
        </row>
        <row r="145">
          <cell r="A145" t="str">
            <v/>
          </cell>
          <cell r="B145" t="str">
            <v/>
          </cell>
          <cell r="D145" t="str">
            <v/>
          </cell>
          <cell r="F145">
            <v>0</v>
          </cell>
          <cell r="G145">
            <v>0</v>
          </cell>
        </row>
        <row r="146">
          <cell r="F146" t="str">
            <v>Total A</v>
          </cell>
          <cell r="G146">
            <v>0</v>
          </cell>
        </row>
        <row r="147">
          <cell r="A147" t="str">
            <v>B - MANO DE OBRA</v>
          </cell>
        </row>
        <row r="148">
          <cell r="A148" t="str">
            <v/>
          </cell>
          <cell r="B148" t="str">
            <v/>
          </cell>
          <cell r="D148" t="str">
            <v/>
          </cell>
          <cell r="F148">
            <v>0</v>
          </cell>
          <cell r="G148">
            <v>0</v>
          </cell>
        </row>
        <row r="149">
          <cell r="A149" t="str">
            <v/>
          </cell>
          <cell r="B149" t="str">
            <v/>
          </cell>
          <cell r="D149" t="str">
            <v/>
          </cell>
          <cell r="F149">
            <v>0</v>
          </cell>
          <cell r="G149">
            <v>0</v>
          </cell>
        </row>
        <row r="150">
          <cell r="A150" t="str">
            <v/>
          </cell>
          <cell r="B150" t="str">
            <v/>
          </cell>
          <cell r="D150" t="str">
            <v/>
          </cell>
          <cell r="F150">
            <v>0</v>
          </cell>
          <cell r="G150">
            <v>0</v>
          </cell>
        </row>
        <row r="151">
          <cell r="A151" t="str">
            <v/>
          </cell>
          <cell r="B151" t="str">
            <v/>
          </cell>
          <cell r="D151" t="str">
            <v/>
          </cell>
          <cell r="F151">
            <v>0</v>
          </cell>
          <cell r="G151">
            <v>0</v>
          </cell>
        </row>
        <row r="152">
          <cell r="A152" t="str">
            <v/>
          </cell>
          <cell r="B152" t="str">
            <v/>
          </cell>
          <cell r="D152" t="str">
            <v/>
          </cell>
          <cell r="F152">
            <v>0</v>
          </cell>
          <cell r="G152">
            <v>0</v>
          </cell>
        </row>
        <row r="153">
          <cell r="A153" t="str">
            <v/>
          </cell>
          <cell r="B153" t="str">
            <v/>
          </cell>
          <cell r="D153" t="str">
            <v/>
          </cell>
          <cell r="F153">
            <v>0</v>
          </cell>
          <cell r="G153">
            <v>0</v>
          </cell>
        </row>
        <row r="154">
          <cell r="A154" t="str">
            <v/>
          </cell>
          <cell r="B154" t="str">
            <v/>
          </cell>
          <cell r="D154" t="str">
            <v/>
          </cell>
          <cell r="F154">
            <v>0</v>
          </cell>
          <cell r="G154">
            <v>0</v>
          </cell>
        </row>
        <row r="155">
          <cell r="A155" t="str">
            <v/>
          </cell>
          <cell r="B155" t="str">
            <v/>
          </cell>
          <cell r="D155" t="str">
            <v/>
          </cell>
          <cell r="F155">
            <v>0</v>
          </cell>
          <cell r="G155">
            <v>0</v>
          </cell>
        </row>
        <row r="156">
          <cell r="F156" t="str">
            <v>Total B</v>
          </cell>
          <cell r="G156">
            <v>0</v>
          </cell>
        </row>
        <row r="157">
          <cell r="A157" t="str">
            <v>C - EQUIPOS</v>
          </cell>
        </row>
        <row r="158">
          <cell r="A158" t="str">
            <v/>
          </cell>
          <cell r="B158" t="str">
            <v/>
          </cell>
          <cell r="D158" t="str">
            <v/>
          </cell>
          <cell r="F158">
            <v>0</v>
          </cell>
          <cell r="G158">
            <v>0</v>
          </cell>
        </row>
        <row r="159">
          <cell r="A159" t="str">
            <v/>
          </cell>
          <cell r="B159" t="str">
            <v/>
          </cell>
          <cell r="D159" t="str">
            <v/>
          </cell>
          <cell r="F159">
            <v>0</v>
          </cell>
          <cell r="G159">
            <v>0</v>
          </cell>
        </row>
        <row r="160">
          <cell r="A160" t="str">
            <v/>
          </cell>
          <cell r="B160" t="str">
            <v/>
          </cell>
          <cell r="D160" t="str">
            <v/>
          </cell>
          <cell r="F160">
            <v>0</v>
          </cell>
          <cell r="G160">
            <v>0</v>
          </cell>
        </row>
        <row r="161">
          <cell r="A161" t="str">
            <v/>
          </cell>
          <cell r="B161" t="str">
            <v/>
          </cell>
          <cell r="D161" t="str">
            <v/>
          </cell>
          <cell r="F161">
            <v>0</v>
          </cell>
          <cell r="G161">
            <v>0</v>
          </cell>
        </row>
        <row r="162">
          <cell r="A162" t="str">
            <v/>
          </cell>
          <cell r="B162" t="str">
            <v/>
          </cell>
          <cell r="D162" t="str">
            <v/>
          </cell>
          <cell r="F162">
            <v>0</v>
          </cell>
          <cell r="G162">
            <v>0</v>
          </cell>
        </row>
        <row r="163">
          <cell r="A163" t="str">
            <v/>
          </cell>
          <cell r="B163" t="str">
            <v/>
          </cell>
          <cell r="D163" t="str">
            <v/>
          </cell>
          <cell r="F163">
            <v>0</v>
          </cell>
          <cell r="G163">
            <v>0</v>
          </cell>
        </row>
        <row r="164">
          <cell r="A164" t="str">
            <v/>
          </cell>
          <cell r="B164" t="str">
            <v/>
          </cell>
          <cell r="D164" t="str">
            <v/>
          </cell>
          <cell r="F164">
            <v>0</v>
          </cell>
          <cell r="G164">
            <v>0</v>
          </cell>
        </row>
        <row r="165">
          <cell r="A165" t="str">
            <v/>
          </cell>
          <cell r="B165" t="str">
            <v/>
          </cell>
          <cell r="D165" t="str">
            <v/>
          </cell>
          <cell r="F165">
            <v>0</v>
          </cell>
          <cell r="G165">
            <v>0</v>
          </cell>
        </row>
        <row r="166">
          <cell r="A166" t="str">
            <v/>
          </cell>
          <cell r="B166" t="str">
            <v/>
          </cell>
          <cell r="D166" t="str">
            <v/>
          </cell>
          <cell r="F166">
            <v>0</v>
          </cell>
          <cell r="G166">
            <v>0</v>
          </cell>
        </row>
        <row r="167">
          <cell r="A167" t="str">
            <v/>
          </cell>
          <cell r="B167" t="str">
            <v/>
          </cell>
          <cell r="D167" t="str">
            <v/>
          </cell>
          <cell r="F167">
            <v>0</v>
          </cell>
          <cell r="G167">
            <v>0</v>
          </cell>
        </row>
        <row r="168">
          <cell r="F168" t="str">
            <v>Total C</v>
          </cell>
          <cell r="G168">
            <v>0</v>
          </cell>
        </row>
        <row r="170">
          <cell r="A170" t="str">
            <v/>
          </cell>
          <cell r="B170" t="str">
            <v/>
          </cell>
          <cell r="D170" t="str">
            <v>COSTO NETO</v>
          </cell>
          <cell r="F170" t="str">
            <v>Total D=A+B+C</v>
          </cell>
          <cell r="G170">
            <v>0</v>
          </cell>
        </row>
        <row r="172">
          <cell r="A172" t="str">
            <v>ANALISIS DE PRECIOS</v>
          </cell>
        </row>
        <row r="173">
          <cell r="A173" t="str">
            <v>COMITENTE:</v>
          </cell>
          <cell r="B173" t="str">
            <v>INSTITUTO PROVINCIAL DE LA VIVIENDA</v>
          </cell>
        </row>
        <row r="174">
          <cell r="A174" t="str">
            <v>CONTRATISTA:</v>
          </cell>
          <cell r="B174">
            <v>0</v>
          </cell>
        </row>
        <row r="175">
          <cell r="A175" t="str">
            <v>OBRA:</v>
          </cell>
          <cell r="B175">
            <v>0</v>
          </cell>
          <cell r="F175" t="str">
            <v>PRECIOS A:</v>
          </cell>
          <cell r="G175">
            <v>0</v>
          </cell>
        </row>
        <row r="176">
          <cell r="A176" t="str">
            <v>UBICACIÓN:</v>
          </cell>
          <cell r="B176">
            <v>0</v>
          </cell>
        </row>
        <row r="177">
          <cell r="A177" t="str">
            <v>RUBRO:</v>
          </cell>
          <cell r="C177">
            <v>0</v>
          </cell>
        </row>
        <row r="178">
          <cell r="A178" t="str">
            <v>ITEM:</v>
          </cell>
          <cell r="B178" t="str">
            <v/>
          </cell>
          <cell r="C178" t="str">
            <v/>
          </cell>
          <cell r="F178" t="str">
            <v>UNIDAD:</v>
          </cell>
          <cell r="G178" t="str">
            <v/>
          </cell>
        </row>
        <row r="180">
          <cell r="A180" t="str">
            <v>DATOS REDETERMINACION</v>
          </cell>
          <cell r="C180" t="str">
            <v>DESIGNACION</v>
          </cell>
          <cell r="D180" t="str">
            <v>U</v>
          </cell>
          <cell r="E180" t="str">
            <v>Cantidad</v>
          </cell>
          <cell r="F180" t="str">
            <v>$ Unitarios</v>
          </cell>
          <cell r="G180" t="str">
            <v>$ Parcial</v>
          </cell>
        </row>
        <row r="181">
          <cell r="A181" t="str">
            <v>CÓDIGO</v>
          </cell>
          <cell r="B181" t="str">
            <v>DESCRIPCIÓN</v>
          </cell>
        </row>
        <row r="182">
          <cell r="A182" t="str">
            <v>A - MATERIALES</v>
          </cell>
        </row>
        <row r="183">
          <cell r="A183" t="str">
            <v/>
          </cell>
          <cell r="B183" t="str">
            <v/>
          </cell>
          <cell r="D183" t="str">
            <v/>
          </cell>
          <cell r="F183">
            <v>0</v>
          </cell>
          <cell r="G183">
            <v>0</v>
          </cell>
        </row>
        <row r="184">
          <cell r="A184" t="str">
            <v/>
          </cell>
          <cell r="B184" t="str">
            <v/>
          </cell>
          <cell r="D184" t="str">
            <v/>
          </cell>
          <cell r="F184">
            <v>0</v>
          </cell>
          <cell r="G184">
            <v>0</v>
          </cell>
        </row>
        <row r="185">
          <cell r="A185" t="str">
            <v/>
          </cell>
          <cell r="B185" t="str">
            <v/>
          </cell>
          <cell r="D185" t="str">
            <v/>
          </cell>
          <cell r="F185">
            <v>0</v>
          </cell>
          <cell r="G185">
            <v>0</v>
          </cell>
        </row>
        <row r="186">
          <cell r="A186" t="str">
            <v/>
          </cell>
          <cell r="B186" t="str">
            <v/>
          </cell>
          <cell r="D186" t="str">
            <v/>
          </cell>
          <cell r="F186">
            <v>0</v>
          </cell>
          <cell r="G186">
            <v>0</v>
          </cell>
        </row>
        <row r="187">
          <cell r="A187" t="str">
            <v/>
          </cell>
          <cell r="B187" t="str">
            <v/>
          </cell>
          <cell r="D187" t="str">
            <v/>
          </cell>
          <cell r="F187">
            <v>0</v>
          </cell>
          <cell r="G187">
            <v>0</v>
          </cell>
        </row>
        <row r="188">
          <cell r="A188" t="str">
            <v/>
          </cell>
          <cell r="B188" t="str">
            <v/>
          </cell>
          <cell r="D188" t="str">
            <v/>
          </cell>
          <cell r="F188">
            <v>0</v>
          </cell>
          <cell r="G188">
            <v>0</v>
          </cell>
        </row>
        <row r="189">
          <cell r="A189" t="str">
            <v/>
          </cell>
          <cell r="B189" t="str">
            <v/>
          </cell>
          <cell r="D189" t="str">
            <v/>
          </cell>
          <cell r="F189">
            <v>0</v>
          </cell>
          <cell r="G189">
            <v>0</v>
          </cell>
        </row>
        <row r="190">
          <cell r="A190" t="str">
            <v/>
          </cell>
          <cell r="B190" t="str">
            <v/>
          </cell>
          <cell r="D190" t="str">
            <v/>
          </cell>
          <cell r="F190">
            <v>0</v>
          </cell>
          <cell r="G190">
            <v>0</v>
          </cell>
        </row>
        <row r="191">
          <cell r="A191" t="str">
            <v/>
          </cell>
          <cell r="B191" t="str">
            <v/>
          </cell>
          <cell r="D191" t="str">
            <v/>
          </cell>
          <cell r="F191">
            <v>0</v>
          </cell>
          <cell r="G191">
            <v>0</v>
          </cell>
        </row>
        <row r="192">
          <cell r="A192" t="str">
            <v/>
          </cell>
          <cell r="B192" t="str">
            <v/>
          </cell>
          <cell r="D192" t="str">
            <v/>
          </cell>
          <cell r="F192">
            <v>0</v>
          </cell>
          <cell r="G192">
            <v>0</v>
          </cell>
        </row>
        <row r="193">
          <cell r="A193" t="str">
            <v/>
          </cell>
          <cell r="B193" t="str">
            <v/>
          </cell>
          <cell r="D193" t="str">
            <v/>
          </cell>
          <cell r="F193">
            <v>0</v>
          </cell>
          <cell r="G193">
            <v>0</v>
          </cell>
        </row>
        <row r="194">
          <cell r="A194" t="str">
            <v/>
          </cell>
          <cell r="B194" t="str">
            <v/>
          </cell>
          <cell r="D194" t="str">
            <v/>
          </cell>
          <cell r="F194">
            <v>0</v>
          </cell>
          <cell r="G194">
            <v>0</v>
          </cell>
        </row>
        <row r="195">
          <cell r="A195" t="str">
            <v/>
          </cell>
          <cell r="B195" t="str">
            <v/>
          </cell>
          <cell r="D195" t="str">
            <v/>
          </cell>
          <cell r="F195">
            <v>0</v>
          </cell>
          <cell r="G195">
            <v>0</v>
          </cell>
        </row>
        <row r="196">
          <cell r="A196" t="str">
            <v/>
          </cell>
          <cell r="B196" t="str">
            <v/>
          </cell>
          <cell r="D196" t="str">
            <v/>
          </cell>
          <cell r="F196">
            <v>0</v>
          </cell>
          <cell r="G196">
            <v>0</v>
          </cell>
        </row>
        <row r="197">
          <cell r="A197" t="str">
            <v/>
          </cell>
          <cell r="B197" t="str">
            <v/>
          </cell>
          <cell r="D197" t="str">
            <v/>
          </cell>
          <cell r="F197">
            <v>0</v>
          </cell>
          <cell r="G197">
            <v>0</v>
          </cell>
        </row>
        <row r="198">
          <cell r="A198" t="str">
            <v/>
          </cell>
          <cell r="B198" t="str">
            <v/>
          </cell>
          <cell r="D198" t="str">
            <v/>
          </cell>
          <cell r="F198">
            <v>0</v>
          </cell>
          <cell r="G198">
            <v>0</v>
          </cell>
        </row>
        <row r="199">
          <cell r="A199" t="str">
            <v/>
          </cell>
          <cell r="B199" t="str">
            <v/>
          </cell>
          <cell r="D199" t="str">
            <v/>
          </cell>
          <cell r="F199">
            <v>0</v>
          </cell>
          <cell r="G199">
            <v>0</v>
          </cell>
        </row>
        <row r="200">
          <cell r="A200" t="str">
            <v/>
          </cell>
          <cell r="B200" t="str">
            <v/>
          </cell>
          <cell r="D200" t="str">
            <v/>
          </cell>
          <cell r="F200">
            <v>0</v>
          </cell>
          <cell r="G200">
            <v>0</v>
          </cell>
        </row>
        <row r="201">
          <cell r="A201" t="str">
            <v/>
          </cell>
          <cell r="B201" t="str">
            <v/>
          </cell>
          <cell r="D201" t="str">
            <v/>
          </cell>
          <cell r="F201">
            <v>0</v>
          </cell>
          <cell r="G201">
            <v>0</v>
          </cell>
        </row>
        <row r="202">
          <cell r="A202" t="str">
            <v/>
          </cell>
          <cell r="B202" t="str">
            <v/>
          </cell>
          <cell r="D202" t="str">
            <v/>
          </cell>
          <cell r="F202">
            <v>0</v>
          </cell>
          <cell r="G202">
            <v>0</v>
          </cell>
        </row>
        <row r="203">
          <cell r="F203" t="str">
            <v>Total A</v>
          </cell>
          <cell r="G203">
            <v>0</v>
          </cell>
        </row>
        <row r="204">
          <cell r="A204" t="str">
            <v>B - MANO DE OBRA</v>
          </cell>
        </row>
        <row r="205">
          <cell r="A205" t="str">
            <v/>
          </cell>
          <cell r="B205" t="str">
            <v/>
          </cell>
          <cell r="D205" t="str">
            <v/>
          </cell>
          <cell r="F205">
            <v>0</v>
          </cell>
          <cell r="G205">
            <v>0</v>
          </cell>
        </row>
        <row r="206">
          <cell r="A206" t="str">
            <v/>
          </cell>
          <cell r="B206" t="str">
            <v/>
          </cell>
          <cell r="D206" t="str">
            <v/>
          </cell>
          <cell r="F206">
            <v>0</v>
          </cell>
          <cell r="G206">
            <v>0</v>
          </cell>
        </row>
        <row r="207">
          <cell r="A207" t="str">
            <v/>
          </cell>
          <cell r="B207" t="str">
            <v/>
          </cell>
          <cell r="D207" t="str">
            <v/>
          </cell>
          <cell r="F207">
            <v>0</v>
          </cell>
          <cell r="G207">
            <v>0</v>
          </cell>
        </row>
        <row r="208">
          <cell r="A208" t="str">
            <v/>
          </cell>
          <cell r="B208" t="str">
            <v/>
          </cell>
          <cell r="D208" t="str">
            <v/>
          </cell>
          <cell r="F208">
            <v>0</v>
          </cell>
          <cell r="G208">
            <v>0</v>
          </cell>
        </row>
        <row r="209">
          <cell r="A209" t="str">
            <v/>
          </cell>
          <cell r="B209" t="str">
            <v/>
          </cell>
          <cell r="D209" t="str">
            <v/>
          </cell>
          <cell r="F209">
            <v>0</v>
          </cell>
          <cell r="G209">
            <v>0</v>
          </cell>
        </row>
        <row r="210">
          <cell r="A210" t="str">
            <v/>
          </cell>
          <cell r="B210" t="str">
            <v/>
          </cell>
          <cell r="D210" t="str">
            <v/>
          </cell>
          <cell r="F210">
            <v>0</v>
          </cell>
          <cell r="G210">
            <v>0</v>
          </cell>
        </row>
        <row r="211">
          <cell r="A211" t="str">
            <v/>
          </cell>
          <cell r="B211" t="str">
            <v/>
          </cell>
          <cell r="D211" t="str">
            <v/>
          </cell>
          <cell r="F211">
            <v>0</v>
          </cell>
          <cell r="G211">
            <v>0</v>
          </cell>
        </row>
        <row r="212">
          <cell r="A212" t="str">
            <v/>
          </cell>
          <cell r="B212" t="str">
            <v/>
          </cell>
          <cell r="D212" t="str">
            <v/>
          </cell>
          <cell r="F212">
            <v>0</v>
          </cell>
          <cell r="G212">
            <v>0</v>
          </cell>
        </row>
        <row r="213">
          <cell r="F213" t="str">
            <v>Total B</v>
          </cell>
          <cell r="G213">
            <v>0</v>
          </cell>
        </row>
        <row r="214">
          <cell r="A214" t="str">
            <v>C - EQUIPOS</v>
          </cell>
        </row>
        <row r="215">
          <cell r="A215" t="str">
            <v/>
          </cell>
          <cell r="B215" t="str">
            <v/>
          </cell>
          <cell r="D215" t="str">
            <v/>
          </cell>
          <cell r="F215">
            <v>0</v>
          </cell>
          <cell r="G215">
            <v>0</v>
          </cell>
        </row>
        <row r="216">
          <cell r="A216" t="str">
            <v/>
          </cell>
          <cell r="B216" t="str">
            <v/>
          </cell>
          <cell r="D216" t="str">
            <v/>
          </cell>
          <cell r="F216">
            <v>0</v>
          </cell>
          <cell r="G216">
            <v>0</v>
          </cell>
        </row>
        <row r="217">
          <cell r="A217" t="str">
            <v/>
          </cell>
          <cell r="B217" t="str">
            <v/>
          </cell>
          <cell r="D217" t="str">
            <v/>
          </cell>
          <cell r="F217">
            <v>0</v>
          </cell>
          <cell r="G217">
            <v>0</v>
          </cell>
        </row>
        <row r="218">
          <cell r="A218" t="str">
            <v/>
          </cell>
          <cell r="B218" t="str">
            <v/>
          </cell>
          <cell r="D218" t="str">
            <v/>
          </cell>
          <cell r="F218">
            <v>0</v>
          </cell>
          <cell r="G218">
            <v>0</v>
          </cell>
        </row>
        <row r="219">
          <cell r="A219" t="str">
            <v/>
          </cell>
          <cell r="B219" t="str">
            <v/>
          </cell>
          <cell r="D219" t="str">
            <v/>
          </cell>
          <cell r="F219">
            <v>0</v>
          </cell>
          <cell r="G219">
            <v>0</v>
          </cell>
        </row>
        <row r="220">
          <cell r="A220" t="str">
            <v/>
          </cell>
          <cell r="B220" t="str">
            <v/>
          </cell>
          <cell r="D220" t="str">
            <v/>
          </cell>
          <cell r="F220">
            <v>0</v>
          </cell>
          <cell r="G220">
            <v>0</v>
          </cell>
        </row>
        <row r="221">
          <cell r="A221" t="str">
            <v/>
          </cell>
          <cell r="B221" t="str">
            <v/>
          </cell>
          <cell r="D221" t="str">
            <v/>
          </cell>
          <cell r="F221">
            <v>0</v>
          </cell>
          <cell r="G221">
            <v>0</v>
          </cell>
        </row>
        <row r="222">
          <cell r="A222" t="str">
            <v/>
          </cell>
          <cell r="B222" t="str">
            <v/>
          </cell>
          <cell r="D222" t="str">
            <v/>
          </cell>
          <cell r="F222">
            <v>0</v>
          </cell>
          <cell r="G222">
            <v>0</v>
          </cell>
        </row>
        <row r="223">
          <cell r="A223" t="str">
            <v/>
          </cell>
          <cell r="B223" t="str">
            <v/>
          </cell>
          <cell r="D223" t="str">
            <v/>
          </cell>
          <cell r="F223">
            <v>0</v>
          </cell>
          <cell r="G223">
            <v>0</v>
          </cell>
        </row>
        <row r="224">
          <cell r="A224" t="str">
            <v/>
          </cell>
          <cell r="B224" t="str">
            <v/>
          </cell>
          <cell r="D224" t="str">
            <v/>
          </cell>
          <cell r="F224">
            <v>0</v>
          </cell>
          <cell r="G224">
            <v>0</v>
          </cell>
        </row>
        <row r="225">
          <cell r="F225" t="str">
            <v>Total C</v>
          </cell>
          <cell r="G225">
            <v>0</v>
          </cell>
        </row>
        <row r="227">
          <cell r="A227" t="str">
            <v/>
          </cell>
          <cell r="B227" t="str">
            <v/>
          </cell>
          <cell r="D227" t="str">
            <v>COSTO NETO</v>
          </cell>
          <cell r="F227" t="str">
            <v>Total D=A+B+C</v>
          </cell>
          <cell r="G227">
            <v>0</v>
          </cell>
        </row>
        <row r="229">
          <cell r="A229" t="str">
            <v>ANALISIS DE PRECIOS</v>
          </cell>
        </row>
        <row r="230">
          <cell r="A230" t="str">
            <v>COMITENTE:</v>
          </cell>
          <cell r="B230" t="str">
            <v>INSTITUTO PROVINCIAL DE LA VIVIENDA</v>
          </cell>
        </row>
        <row r="231">
          <cell r="A231" t="str">
            <v>CONTRATISTA:</v>
          </cell>
          <cell r="B231">
            <v>0</v>
          </cell>
        </row>
        <row r="232">
          <cell r="A232" t="str">
            <v>OBRA:</v>
          </cell>
          <cell r="B232">
            <v>0</v>
          </cell>
          <cell r="F232" t="str">
            <v>PRECIOS A:</v>
          </cell>
          <cell r="G232">
            <v>0</v>
          </cell>
        </row>
        <row r="233">
          <cell r="A233" t="str">
            <v>UBICACIÓN:</v>
          </cell>
          <cell r="B233">
            <v>0</v>
          </cell>
        </row>
        <row r="234">
          <cell r="A234" t="str">
            <v>RUBRO:</v>
          </cell>
          <cell r="C234">
            <v>0</v>
          </cell>
        </row>
        <row r="235">
          <cell r="A235" t="str">
            <v>ITEM:</v>
          </cell>
          <cell r="B235" t="str">
            <v/>
          </cell>
          <cell r="C235" t="str">
            <v/>
          </cell>
          <cell r="F235" t="str">
            <v>UNIDAD:</v>
          </cell>
          <cell r="G235" t="str">
            <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row>
        <row r="239">
          <cell r="A239" t="str">
            <v>A - MATERIALES</v>
          </cell>
        </row>
        <row r="240">
          <cell r="A240" t="str">
            <v/>
          </cell>
          <cell r="B240" t="str">
            <v/>
          </cell>
          <cell r="D240" t="str">
            <v/>
          </cell>
          <cell r="F240">
            <v>0</v>
          </cell>
          <cell r="G240">
            <v>0</v>
          </cell>
        </row>
        <row r="241">
          <cell r="A241" t="str">
            <v/>
          </cell>
          <cell r="B241" t="str">
            <v/>
          </cell>
          <cell r="D241" t="str">
            <v/>
          </cell>
          <cell r="F241">
            <v>0</v>
          </cell>
          <cell r="G241">
            <v>0</v>
          </cell>
        </row>
        <row r="242">
          <cell r="A242" t="str">
            <v/>
          </cell>
          <cell r="B242" t="str">
            <v/>
          </cell>
          <cell r="D242" t="str">
            <v/>
          </cell>
          <cell r="F242">
            <v>0</v>
          </cell>
          <cell r="G242">
            <v>0</v>
          </cell>
        </row>
        <row r="243">
          <cell r="A243" t="str">
            <v/>
          </cell>
          <cell r="B243" t="str">
            <v/>
          </cell>
          <cell r="D243" t="str">
            <v/>
          </cell>
          <cell r="F243">
            <v>0</v>
          </cell>
          <cell r="G243">
            <v>0</v>
          </cell>
        </row>
        <row r="244">
          <cell r="A244" t="str">
            <v/>
          </cell>
          <cell r="B244" t="str">
            <v/>
          </cell>
          <cell r="D244" t="str">
            <v/>
          </cell>
          <cell r="F244">
            <v>0</v>
          </cell>
          <cell r="G244">
            <v>0</v>
          </cell>
        </row>
        <row r="245">
          <cell r="A245" t="str">
            <v/>
          </cell>
          <cell r="B245" t="str">
            <v/>
          </cell>
          <cell r="D245" t="str">
            <v/>
          </cell>
          <cell r="F245">
            <v>0</v>
          </cell>
          <cell r="G245">
            <v>0</v>
          </cell>
        </row>
        <row r="246">
          <cell r="A246" t="str">
            <v/>
          </cell>
          <cell r="B246" t="str">
            <v/>
          </cell>
          <cell r="D246" t="str">
            <v/>
          </cell>
          <cell r="F246">
            <v>0</v>
          </cell>
          <cell r="G246">
            <v>0</v>
          </cell>
        </row>
        <row r="247">
          <cell r="A247" t="str">
            <v/>
          </cell>
          <cell r="B247" t="str">
            <v/>
          </cell>
          <cell r="D247" t="str">
            <v/>
          </cell>
          <cell r="F247">
            <v>0</v>
          </cell>
          <cell r="G247">
            <v>0</v>
          </cell>
        </row>
        <row r="248">
          <cell r="A248" t="str">
            <v/>
          </cell>
          <cell r="B248" t="str">
            <v/>
          </cell>
          <cell r="D248" t="str">
            <v/>
          </cell>
          <cell r="F248">
            <v>0</v>
          </cell>
          <cell r="G248">
            <v>0</v>
          </cell>
        </row>
        <row r="249">
          <cell r="A249" t="str">
            <v/>
          </cell>
          <cell r="B249" t="str">
            <v/>
          </cell>
          <cell r="D249" t="str">
            <v/>
          </cell>
          <cell r="F249">
            <v>0</v>
          </cell>
          <cell r="G249">
            <v>0</v>
          </cell>
        </row>
        <row r="250">
          <cell r="A250" t="str">
            <v/>
          </cell>
          <cell r="B250" t="str">
            <v/>
          </cell>
          <cell r="D250" t="str">
            <v/>
          </cell>
          <cell r="F250">
            <v>0</v>
          </cell>
          <cell r="G250">
            <v>0</v>
          </cell>
        </row>
        <row r="251">
          <cell r="A251" t="str">
            <v/>
          </cell>
          <cell r="B251" t="str">
            <v/>
          </cell>
          <cell r="D251" t="str">
            <v/>
          </cell>
          <cell r="F251">
            <v>0</v>
          </cell>
          <cell r="G251">
            <v>0</v>
          </cell>
        </row>
        <row r="252">
          <cell r="A252" t="str">
            <v/>
          </cell>
          <cell r="B252" t="str">
            <v/>
          </cell>
          <cell r="D252" t="str">
            <v/>
          </cell>
          <cell r="F252">
            <v>0</v>
          </cell>
          <cell r="G252">
            <v>0</v>
          </cell>
        </row>
        <row r="253">
          <cell r="A253" t="str">
            <v/>
          </cell>
          <cell r="B253" t="str">
            <v/>
          </cell>
          <cell r="D253" t="str">
            <v/>
          </cell>
          <cell r="F253">
            <v>0</v>
          </cell>
          <cell r="G253">
            <v>0</v>
          </cell>
        </row>
        <row r="254">
          <cell r="A254" t="str">
            <v/>
          </cell>
          <cell r="B254" t="str">
            <v/>
          </cell>
          <cell r="D254" t="str">
            <v/>
          </cell>
          <cell r="F254">
            <v>0</v>
          </cell>
          <cell r="G254">
            <v>0</v>
          </cell>
        </row>
        <row r="255">
          <cell r="A255" t="str">
            <v/>
          </cell>
          <cell r="B255" t="str">
            <v/>
          </cell>
          <cell r="D255" t="str">
            <v/>
          </cell>
          <cell r="F255">
            <v>0</v>
          </cell>
          <cell r="G255">
            <v>0</v>
          </cell>
        </row>
        <row r="256">
          <cell r="A256" t="str">
            <v/>
          </cell>
          <cell r="B256" t="str">
            <v/>
          </cell>
          <cell r="D256" t="str">
            <v/>
          </cell>
          <cell r="F256">
            <v>0</v>
          </cell>
          <cell r="G256">
            <v>0</v>
          </cell>
        </row>
        <row r="257">
          <cell r="A257" t="str">
            <v/>
          </cell>
          <cell r="B257" t="str">
            <v/>
          </cell>
          <cell r="D257" t="str">
            <v/>
          </cell>
          <cell r="F257">
            <v>0</v>
          </cell>
          <cell r="G257">
            <v>0</v>
          </cell>
        </row>
        <row r="258">
          <cell r="A258" t="str">
            <v/>
          </cell>
          <cell r="B258" t="str">
            <v/>
          </cell>
          <cell r="D258" t="str">
            <v/>
          </cell>
          <cell r="F258">
            <v>0</v>
          </cell>
          <cell r="G258">
            <v>0</v>
          </cell>
        </row>
        <row r="259">
          <cell r="A259" t="str">
            <v/>
          </cell>
          <cell r="B259" t="str">
            <v/>
          </cell>
          <cell r="D259" t="str">
            <v/>
          </cell>
          <cell r="F259">
            <v>0</v>
          </cell>
          <cell r="G259">
            <v>0</v>
          </cell>
        </row>
        <row r="260">
          <cell r="F260" t="str">
            <v>Total A</v>
          </cell>
          <cell r="G260">
            <v>0</v>
          </cell>
        </row>
        <row r="261">
          <cell r="A261" t="str">
            <v>B - MANO DE OBRA</v>
          </cell>
        </row>
        <row r="262">
          <cell r="A262" t="str">
            <v/>
          </cell>
          <cell r="B262" t="str">
            <v/>
          </cell>
          <cell r="D262" t="str">
            <v/>
          </cell>
          <cell r="F262">
            <v>0</v>
          </cell>
          <cell r="G262">
            <v>0</v>
          </cell>
        </row>
        <row r="263">
          <cell r="A263" t="str">
            <v/>
          </cell>
          <cell r="B263" t="str">
            <v/>
          </cell>
          <cell r="D263" t="str">
            <v/>
          </cell>
          <cell r="F263">
            <v>0</v>
          </cell>
          <cell r="G263">
            <v>0</v>
          </cell>
        </row>
        <row r="264">
          <cell r="A264" t="str">
            <v/>
          </cell>
          <cell r="B264" t="str">
            <v/>
          </cell>
          <cell r="D264" t="str">
            <v/>
          </cell>
          <cell r="F264">
            <v>0</v>
          </cell>
          <cell r="G264">
            <v>0</v>
          </cell>
        </row>
        <row r="265">
          <cell r="A265" t="str">
            <v/>
          </cell>
          <cell r="B265" t="str">
            <v/>
          </cell>
          <cell r="D265" t="str">
            <v/>
          </cell>
          <cell r="F265">
            <v>0</v>
          </cell>
          <cell r="G265">
            <v>0</v>
          </cell>
        </row>
        <row r="266">
          <cell r="A266" t="str">
            <v/>
          </cell>
          <cell r="B266" t="str">
            <v/>
          </cell>
          <cell r="D266" t="str">
            <v/>
          </cell>
          <cell r="F266">
            <v>0</v>
          </cell>
          <cell r="G266">
            <v>0</v>
          </cell>
        </row>
        <row r="267">
          <cell r="A267" t="str">
            <v/>
          </cell>
          <cell r="B267" t="str">
            <v/>
          </cell>
          <cell r="D267" t="str">
            <v/>
          </cell>
          <cell r="F267">
            <v>0</v>
          </cell>
          <cell r="G267">
            <v>0</v>
          </cell>
        </row>
        <row r="268">
          <cell r="A268" t="str">
            <v/>
          </cell>
          <cell r="B268" t="str">
            <v/>
          </cell>
          <cell r="D268" t="str">
            <v/>
          </cell>
          <cell r="F268">
            <v>0</v>
          </cell>
          <cell r="G268">
            <v>0</v>
          </cell>
        </row>
        <row r="269">
          <cell r="A269" t="str">
            <v/>
          </cell>
          <cell r="B269" t="str">
            <v/>
          </cell>
          <cell r="D269" t="str">
            <v/>
          </cell>
          <cell r="F269">
            <v>0</v>
          </cell>
          <cell r="G269">
            <v>0</v>
          </cell>
        </row>
        <row r="270">
          <cell r="F270" t="str">
            <v>Total B</v>
          </cell>
          <cell r="G270">
            <v>0</v>
          </cell>
        </row>
        <row r="271">
          <cell r="A271" t="str">
            <v>C - EQUIPOS</v>
          </cell>
        </row>
        <row r="272">
          <cell r="A272" t="str">
            <v/>
          </cell>
          <cell r="B272" t="str">
            <v/>
          </cell>
          <cell r="D272" t="str">
            <v/>
          </cell>
          <cell r="F272">
            <v>0</v>
          </cell>
          <cell r="G272">
            <v>0</v>
          </cell>
        </row>
        <row r="273">
          <cell r="A273" t="str">
            <v/>
          </cell>
          <cell r="B273" t="str">
            <v/>
          </cell>
          <cell r="D273" t="str">
            <v/>
          </cell>
          <cell r="F273">
            <v>0</v>
          </cell>
          <cell r="G273">
            <v>0</v>
          </cell>
        </row>
        <row r="274">
          <cell r="A274" t="str">
            <v/>
          </cell>
          <cell r="B274" t="str">
            <v/>
          </cell>
          <cell r="D274" t="str">
            <v/>
          </cell>
          <cell r="F274">
            <v>0</v>
          </cell>
          <cell r="G274">
            <v>0</v>
          </cell>
        </row>
        <row r="275">
          <cell r="A275" t="str">
            <v/>
          </cell>
          <cell r="B275" t="str">
            <v/>
          </cell>
          <cell r="D275" t="str">
            <v/>
          </cell>
          <cell r="F275">
            <v>0</v>
          </cell>
          <cell r="G275">
            <v>0</v>
          </cell>
        </row>
        <row r="276">
          <cell r="A276" t="str">
            <v/>
          </cell>
          <cell r="B276" t="str">
            <v/>
          </cell>
          <cell r="D276" t="str">
            <v/>
          </cell>
          <cell r="F276">
            <v>0</v>
          </cell>
          <cell r="G276">
            <v>0</v>
          </cell>
        </row>
        <row r="277">
          <cell r="A277" t="str">
            <v/>
          </cell>
          <cell r="B277" t="str">
            <v/>
          </cell>
          <cell r="D277" t="str">
            <v/>
          </cell>
          <cell r="F277">
            <v>0</v>
          </cell>
          <cell r="G277">
            <v>0</v>
          </cell>
        </row>
        <row r="278">
          <cell r="A278" t="str">
            <v/>
          </cell>
          <cell r="B278" t="str">
            <v/>
          </cell>
          <cell r="D278" t="str">
            <v/>
          </cell>
          <cell r="F278">
            <v>0</v>
          </cell>
          <cell r="G278">
            <v>0</v>
          </cell>
        </row>
        <row r="279">
          <cell r="A279" t="str">
            <v/>
          </cell>
          <cell r="B279" t="str">
            <v/>
          </cell>
          <cell r="D279" t="str">
            <v/>
          </cell>
          <cell r="F279">
            <v>0</v>
          </cell>
          <cell r="G279">
            <v>0</v>
          </cell>
        </row>
        <row r="280">
          <cell r="A280" t="str">
            <v/>
          </cell>
          <cell r="B280" t="str">
            <v/>
          </cell>
          <cell r="D280" t="str">
            <v/>
          </cell>
          <cell r="F280">
            <v>0</v>
          </cell>
          <cell r="G280">
            <v>0</v>
          </cell>
        </row>
        <row r="281">
          <cell r="A281" t="str">
            <v/>
          </cell>
          <cell r="B281" t="str">
            <v/>
          </cell>
          <cell r="D281" t="str">
            <v/>
          </cell>
          <cell r="F281">
            <v>0</v>
          </cell>
          <cell r="G281">
            <v>0</v>
          </cell>
        </row>
        <row r="282">
          <cell r="F282" t="str">
            <v>Total C</v>
          </cell>
          <cell r="G282">
            <v>0</v>
          </cell>
        </row>
        <row r="284">
          <cell r="A284" t="str">
            <v/>
          </cell>
          <cell r="B284" t="str">
            <v/>
          </cell>
          <cell r="D284" t="str">
            <v>COSTO NETO</v>
          </cell>
          <cell r="F284" t="str">
            <v>Total D=A+B+C</v>
          </cell>
          <cell r="G284">
            <v>0</v>
          </cell>
        </row>
        <row r="286">
          <cell r="A286" t="str">
            <v>ANALISIS DE PRECIOS</v>
          </cell>
        </row>
        <row r="287">
          <cell r="A287" t="str">
            <v>COMITENTE:</v>
          </cell>
          <cell r="B287" t="str">
            <v>INSTITUTO PROVINCIAL DE LA VIVIENDA</v>
          </cell>
        </row>
        <row r="288">
          <cell r="A288" t="str">
            <v>CONTRATISTA:</v>
          </cell>
          <cell r="B288">
            <v>0</v>
          </cell>
        </row>
        <row r="289">
          <cell r="A289" t="str">
            <v>OBRA:</v>
          </cell>
          <cell r="B289">
            <v>0</v>
          </cell>
          <cell r="F289" t="str">
            <v>PRECIOS A:</v>
          </cell>
          <cell r="G289">
            <v>0</v>
          </cell>
        </row>
        <row r="290">
          <cell r="A290" t="str">
            <v>UBICACIÓN:</v>
          </cell>
          <cell r="B290">
            <v>0</v>
          </cell>
        </row>
        <row r="291">
          <cell r="A291" t="str">
            <v>RUBRO:</v>
          </cell>
          <cell r="C291">
            <v>0</v>
          </cell>
        </row>
        <row r="292">
          <cell r="A292" t="str">
            <v>ITEM:</v>
          </cell>
          <cell r="B292" t="str">
            <v/>
          </cell>
          <cell r="C292" t="str">
            <v/>
          </cell>
          <cell r="F292" t="str">
            <v>UNIDAD:</v>
          </cell>
          <cell r="G292" t="str">
            <v/>
          </cell>
        </row>
        <row r="294">
          <cell r="A294" t="str">
            <v>DATOS REDETERMINACION</v>
          </cell>
          <cell r="C294" t="str">
            <v>DESIGNACION</v>
          </cell>
          <cell r="D294" t="str">
            <v>U</v>
          </cell>
          <cell r="E294" t="str">
            <v>Cantidad</v>
          </cell>
          <cell r="F294" t="str">
            <v>$ Unitarios</v>
          </cell>
          <cell r="G294" t="str">
            <v>$ Parcial</v>
          </cell>
        </row>
        <row r="295">
          <cell r="A295" t="str">
            <v>CÓDIGO</v>
          </cell>
          <cell r="B295" t="str">
            <v>DESCRIPCIÓN</v>
          </cell>
        </row>
        <row r="296">
          <cell r="A296" t="str">
            <v>A - MATERIALES</v>
          </cell>
        </row>
        <row r="297">
          <cell r="A297" t="str">
            <v/>
          </cell>
          <cell r="B297" t="str">
            <v/>
          </cell>
          <cell r="D297" t="str">
            <v/>
          </cell>
          <cell r="F297">
            <v>0</v>
          </cell>
          <cell r="G297">
            <v>0</v>
          </cell>
        </row>
        <row r="298">
          <cell r="A298" t="str">
            <v/>
          </cell>
          <cell r="B298" t="str">
            <v/>
          </cell>
          <cell r="D298" t="str">
            <v/>
          </cell>
          <cell r="F298">
            <v>0</v>
          </cell>
          <cell r="G298">
            <v>0</v>
          </cell>
        </row>
        <row r="299">
          <cell r="A299" t="str">
            <v/>
          </cell>
          <cell r="B299" t="str">
            <v/>
          </cell>
          <cell r="D299" t="str">
            <v/>
          </cell>
          <cell r="F299">
            <v>0</v>
          </cell>
          <cell r="G299">
            <v>0</v>
          </cell>
        </row>
        <row r="300">
          <cell r="A300" t="str">
            <v/>
          </cell>
          <cell r="B300" t="str">
            <v/>
          </cell>
          <cell r="D300" t="str">
            <v/>
          </cell>
          <cell r="F300">
            <v>0</v>
          </cell>
          <cell r="G300">
            <v>0</v>
          </cell>
        </row>
        <row r="301">
          <cell r="A301" t="str">
            <v/>
          </cell>
          <cell r="B301" t="str">
            <v/>
          </cell>
          <cell r="D301" t="str">
            <v/>
          </cell>
          <cell r="F301">
            <v>0</v>
          </cell>
          <cell r="G301">
            <v>0</v>
          </cell>
        </row>
        <row r="302">
          <cell r="A302" t="str">
            <v/>
          </cell>
          <cell r="B302" t="str">
            <v/>
          </cell>
          <cell r="D302" t="str">
            <v/>
          </cell>
          <cell r="F302">
            <v>0</v>
          </cell>
          <cell r="G302">
            <v>0</v>
          </cell>
        </row>
        <row r="303">
          <cell r="A303" t="str">
            <v/>
          </cell>
          <cell r="B303" t="str">
            <v/>
          </cell>
          <cell r="D303" t="str">
            <v/>
          </cell>
          <cell r="F303">
            <v>0</v>
          </cell>
          <cell r="G303">
            <v>0</v>
          </cell>
        </row>
        <row r="304">
          <cell r="A304" t="str">
            <v/>
          </cell>
          <cell r="B304" t="str">
            <v/>
          </cell>
          <cell r="D304" t="str">
            <v/>
          </cell>
          <cell r="F304">
            <v>0</v>
          </cell>
          <cell r="G304">
            <v>0</v>
          </cell>
        </row>
        <row r="305">
          <cell r="A305" t="str">
            <v/>
          </cell>
          <cell r="B305" t="str">
            <v/>
          </cell>
          <cell r="D305" t="str">
            <v/>
          </cell>
          <cell r="F305">
            <v>0</v>
          </cell>
          <cell r="G305">
            <v>0</v>
          </cell>
        </row>
        <row r="306">
          <cell r="A306" t="str">
            <v/>
          </cell>
          <cell r="B306" t="str">
            <v/>
          </cell>
          <cell r="D306" t="str">
            <v/>
          </cell>
          <cell r="F306">
            <v>0</v>
          </cell>
          <cell r="G306">
            <v>0</v>
          </cell>
        </row>
        <row r="307">
          <cell r="A307" t="str">
            <v/>
          </cell>
          <cell r="B307" t="str">
            <v/>
          </cell>
          <cell r="D307" t="str">
            <v/>
          </cell>
          <cell r="F307">
            <v>0</v>
          </cell>
          <cell r="G307">
            <v>0</v>
          </cell>
        </row>
        <row r="308">
          <cell r="A308" t="str">
            <v/>
          </cell>
          <cell r="B308" t="str">
            <v/>
          </cell>
          <cell r="D308" t="str">
            <v/>
          </cell>
          <cell r="F308">
            <v>0</v>
          </cell>
          <cell r="G308">
            <v>0</v>
          </cell>
        </row>
        <row r="309">
          <cell r="A309" t="str">
            <v/>
          </cell>
          <cell r="B309" t="str">
            <v/>
          </cell>
          <cell r="D309" t="str">
            <v/>
          </cell>
          <cell r="F309">
            <v>0</v>
          </cell>
          <cell r="G309">
            <v>0</v>
          </cell>
        </row>
        <row r="310">
          <cell r="A310" t="str">
            <v/>
          </cell>
          <cell r="B310" t="str">
            <v/>
          </cell>
          <cell r="D310" t="str">
            <v/>
          </cell>
          <cell r="F310">
            <v>0</v>
          </cell>
          <cell r="G310">
            <v>0</v>
          </cell>
        </row>
        <row r="311">
          <cell r="A311" t="str">
            <v/>
          </cell>
          <cell r="B311" t="str">
            <v/>
          </cell>
          <cell r="D311" t="str">
            <v/>
          </cell>
          <cell r="F311">
            <v>0</v>
          </cell>
          <cell r="G311">
            <v>0</v>
          </cell>
        </row>
        <row r="312">
          <cell r="A312" t="str">
            <v/>
          </cell>
          <cell r="B312" t="str">
            <v/>
          </cell>
          <cell r="D312" t="str">
            <v/>
          </cell>
          <cell r="F312">
            <v>0</v>
          </cell>
          <cell r="G312">
            <v>0</v>
          </cell>
        </row>
        <row r="313">
          <cell r="A313" t="str">
            <v/>
          </cell>
          <cell r="B313" t="str">
            <v/>
          </cell>
          <cell r="D313" t="str">
            <v/>
          </cell>
          <cell r="F313">
            <v>0</v>
          </cell>
          <cell r="G313">
            <v>0</v>
          </cell>
        </row>
        <row r="314">
          <cell r="A314" t="str">
            <v/>
          </cell>
          <cell r="B314" t="str">
            <v/>
          </cell>
          <cell r="D314" t="str">
            <v/>
          </cell>
          <cell r="F314">
            <v>0</v>
          </cell>
          <cell r="G314">
            <v>0</v>
          </cell>
        </row>
        <row r="315">
          <cell r="A315" t="str">
            <v/>
          </cell>
          <cell r="B315" t="str">
            <v/>
          </cell>
          <cell r="D315" t="str">
            <v/>
          </cell>
          <cell r="F315">
            <v>0</v>
          </cell>
          <cell r="G315">
            <v>0</v>
          </cell>
        </row>
        <row r="316">
          <cell r="A316" t="str">
            <v/>
          </cell>
          <cell r="B316" t="str">
            <v/>
          </cell>
          <cell r="D316" t="str">
            <v/>
          </cell>
          <cell r="F316">
            <v>0</v>
          </cell>
          <cell r="G316">
            <v>0</v>
          </cell>
        </row>
        <row r="317">
          <cell r="F317" t="str">
            <v>Total A</v>
          </cell>
          <cell r="G317">
            <v>0</v>
          </cell>
        </row>
        <row r="318">
          <cell r="A318" t="str">
            <v>B - MANO DE OBRA</v>
          </cell>
        </row>
        <row r="319">
          <cell r="A319" t="str">
            <v/>
          </cell>
          <cell r="B319" t="str">
            <v/>
          </cell>
          <cell r="D319" t="str">
            <v/>
          </cell>
          <cell r="F319">
            <v>0</v>
          </cell>
          <cell r="G319">
            <v>0</v>
          </cell>
        </row>
        <row r="320">
          <cell r="A320" t="str">
            <v/>
          </cell>
          <cell r="B320" t="str">
            <v/>
          </cell>
          <cell r="D320" t="str">
            <v/>
          </cell>
          <cell r="F320">
            <v>0</v>
          </cell>
          <cell r="G320">
            <v>0</v>
          </cell>
        </row>
        <row r="321">
          <cell r="A321" t="str">
            <v/>
          </cell>
          <cell r="B321" t="str">
            <v/>
          </cell>
          <cell r="D321" t="str">
            <v/>
          </cell>
          <cell r="F321">
            <v>0</v>
          </cell>
          <cell r="G321">
            <v>0</v>
          </cell>
        </row>
        <row r="322">
          <cell r="A322" t="str">
            <v/>
          </cell>
          <cell r="B322" t="str">
            <v/>
          </cell>
          <cell r="D322" t="str">
            <v/>
          </cell>
          <cell r="F322">
            <v>0</v>
          </cell>
          <cell r="G322">
            <v>0</v>
          </cell>
        </row>
        <row r="323">
          <cell r="A323" t="str">
            <v/>
          </cell>
          <cell r="B323" t="str">
            <v/>
          </cell>
          <cell r="D323" t="str">
            <v/>
          </cell>
          <cell r="F323">
            <v>0</v>
          </cell>
          <cell r="G323">
            <v>0</v>
          </cell>
        </row>
        <row r="324">
          <cell r="A324" t="str">
            <v/>
          </cell>
          <cell r="B324" t="str">
            <v/>
          </cell>
          <cell r="D324" t="str">
            <v/>
          </cell>
          <cell r="F324">
            <v>0</v>
          </cell>
          <cell r="G324">
            <v>0</v>
          </cell>
        </row>
        <row r="325">
          <cell r="A325" t="str">
            <v/>
          </cell>
          <cell r="B325" t="str">
            <v/>
          </cell>
          <cell r="D325" t="str">
            <v/>
          </cell>
          <cell r="F325">
            <v>0</v>
          </cell>
          <cell r="G325">
            <v>0</v>
          </cell>
        </row>
        <row r="326">
          <cell r="A326" t="str">
            <v/>
          </cell>
          <cell r="B326" t="str">
            <v/>
          </cell>
          <cell r="D326" t="str">
            <v/>
          </cell>
          <cell r="F326">
            <v>0</v>
          </cell>
          <cell r="G326">
            <v>0</v>
          </cell>
        </row>
        <row r="327">
          <cell r="F327" t="str">
            <v>Total B</v>
          </cell>
          <cell r="G327">
            <v>0</v>
          </cell>
        </row>
        <row r="328">
          <cell r="A328" t="str">
            <v>C - EQUIPOS</v>
          </cell>
        </row>
        <row r="329">
          <cell r="A329" t="str">
            <v/>
          </cell>
          <cell r="B329" t="str">
            <v/>
          </cell>
          <cell r="D329" t="str">
            <v/>
          </cell>
          <cell r="F329">
            <v>0</v>
          </cell>
          <cell r="G329">
            <v>0</v>
          </cell>
        </row>
        <row r="330">
          <cell r="A330" t="str">
            <v/>
          </cell>
          <cell r="B330" t="str">
            <v/>
          </cell>
          <cell r="D330" t="str">
            <v/>
          </cell>
          <cell r="F330">
            <v>0</v>
          </cell>
          <cell r="G330">
            <v>0</v>
          </cell>
        </row>
        <row r="331">
          <cell r="A331" t="str">
            <v/>
          </cell>
          <cell r="B331" t="str">
            <v/>
          </cell>
          <cell r="D331" t="str">
            <v/>
          </cell>
          <cell r="F331">
            <v>0</v>
          </cell>
          <cell r="G331">
            <v>0</v>
          </cell>
        </row>
        <row r="332">
          <cell r="A332" t="str">
            <v/>
          </cell>
          <cell r="B332" t="str">
            <v/>
          </cell>
          <cell r="D332" t="str">
            <v/>
          </cell>
          <cell r="F332">
            <v>0</v>
          </cell>
          <cell r="G332">
            <v>0</v>
          </cell>
        </row>
        <row r="333">
          <cell r="A333" t="str">
            <v/>
          </cell>
          <cell r="B333" t="str">
            <v/>
          </cell>
          <cell r="D333" t="str">
            <v/>
          </cell>
          <cell r="F333">
            <v>0</v>
          </cell>
          <cell r="G333">
            <v>0</v>
          </cell>
        </row>
        <row r="334">
          <cell r="A334" t="str">
            <v/>
          </cell>
          <cell r="B334" t="str">
            <v/>
          </cell>
          <cell r="D334" t="str">
            <v/>
          </cell>
          <cell r="F334">
            <v>0</v>
          </cell>
          <cell r="G334">
            <v>0</v>
          </cell>
        </row>
        <row r="335">
          <cell r="A335" t="str">
            <v/>
          </cell>
          <cell r="B335" t="str">
            <v/>
          </cell>
          <cell r="D335" t="str">
            <v/>
          </cell>
          <cell r="F335">
            <v>0</v>
          </cell>
          <cell r="G335">
            <v>0</v>
          </cell>
        </row>
        <row r="336">
          <cell r="A336" t="str">
            <v/>
          </cell>
          <cell r="B336" t="str">
            <v/>
          </cell>
          <cell r="D336" t="str">
            <v/>
          </cell>
          <cell r="F336">
            <v>0</v>
          </cell>
          <cell r="G336">
            <v>0</v>
          </cell>
        </row>
        <row r="337">
          <cell r="A337" t="str">
            <v/>
          </cell>
          <cell r="B337" t="str">
            <v/>
          </cell>
          <cell r="D337" t="str">
            <v/>
          </cell>
          <cell r="F337">
            <v>0</v>
          </cell>
          <cell r="G337">
            <v>0</v>
          </cell>
        </row>
        <row r="338">
          <cell r="A338" t="str">
            <v/>
          </cell>
          <cell r="B338" t="str">
            <v/>
          </cell>
          <cell r="D338" t="str">
            <v/>
          </cell>
          <cell r="F338">
            <v>0</v>
          </cell>
          <cell r="G338">
            <v>0</v>
          </cell>
        </row>
        <row r="339">
          <cell r="F339" t="str">
            <v>Total C</v>
          </cell>
          <cell r="G339">
            <v>0</v>
          </cell>
        </row>
        <row r="341">
          <cell r="A341" t="str">
            <v/>
          </cell>
          <cell r="B341" t="str">
            <v/>
          </cell>
          <cell r="D341" t="str">
            <v>COSTO NETO</v>
          </cell>
          <cell r="F341" t="str">
            <v>Total D=A+B+C</v>
          </cell>
          <cell r="G341">
            <v>0</v>
          </cell>
        </row>
        <row r="343">
          <cell r="A343" t="str">
            <v>ANALISIS DE PRECIOS</v>
          </cell>
        </row>
        <row r="344">
          <cell r="A344" t="str">
            <v>COMITENTE:</v>
          </cell>
          <cell r="B344" t="str">
            <v>INSTITUTO PROVINCIAL DE LA VIVIENDA</v>
          </cell>
        </row>
        <row r="345">
          <cell r="A345" t="str">
            <v>CONTRATISTA:</v>
          </cell>
          <cell r="B345">
            <v>0</v>
          </cell>
        </row>
        <row r="346">
          <cell r="A346" t="str">
            <v>OBRA:</v>
          </cell>
          <cell r="B346">
            <v>0</v>
          </cell>
          <cell r="F346" t="str">
            <v>PRECIOS A:</v>
          </cell>
          <cell r="G346">
            <v>0</v>
          </cell>
        </row>
        <row r="347">
          <cell r="A347" t="str">
            <v>UBICACIÓN:</v>
          </cell>
          <cell r="B347">
            <v>0</v>
          </cell>
        </row>
        <row r="348">
          <cell r="A348" t="str">
            <v>RUBRO:</v>
          </cell>
          <cell r="C348">
            <v>0</v>
          </cell>
        </row>
        <row r="349">
          <cell r="A349" t="str">
            <v>ITEM:</v>
          </cell>
          <cell r="B349" t="str">
            <v/>
          </cell>
          <cell r="C349" t="str">
            <v/>
          </cell>
          <cell r="F349" t="str">
            <v>UNIDAD:</v>
          </cell>
          <cell r="G349" t="str">
            <v/>
          </cell>
        </row>
        <row r="351">
          <cell r="A351" t="str">
            <v>DATOS REDETERMINACION</v>
          </cell>
          <cell r="C351" t="str">
            <v>DESIGNACION</v>
          </cell>
          <cell r="D351" t="str">
            <v>U</v>
          </cell>
          <cell r="E351" t="str">
            <v>Cantidad</v>
          </cell>
          <cell r="F351" t="str">
            <v>$ Unitarios</v>
          </cell>
          <cell r="G351" t="str">
            <v>$ Parcial</v>
          </cell>
        </row>
        <row r="352">
          <cell r="A352" t="str">
            <v>CÓDIGO</v>
          </cell>
          <cell r="B352" t="str">
            <v>DESCRIPCIÓN</v>
          </cell>
        </row>
        <row r="353">
          <cell r="A353" t="str">
            <v>A - MATERIALES</v>
          </cell>
        </row>
        <row r="354">
          <cell r="A354" t="str">
            <v/>
          </cell>
          <cell r="B354" t="str">
            <v/>
          </cell>
          <cell r="D354" t="str">
            <v/>
          </cell>
          <cell r="F354">
            <v>0</v>
          </cell>
          <cell r="G354">
            <v>0</v>
          </cell>
        </row>
        <row r="355">
          <cell r="A355" t="str">
            <v/>
          </cell>
          <cell r="B355" t="str">
            <v/>
          </cell>
          <cell r="D355" t="str">
            <v/>
          </cell>
          <cell r="F355">
            <v>0</v>
          </cell>
          <cell r="G355">
            <v>0</v>
          </cell>
        </row>
        <row r="356">
          <cell r="A356" t="str">
            <v/>
          </cell>
          <cell r="B356" t="str">
            <v/>
          </cell>
          <cell r="D356" t="str">
            <v/>
          </cell>
          <cell r="F356">
            <v>0</v>
          </cell>
          <cell r="G356">
            <v>0</v>
          </cell>
        </row>
        <row r="357">
          <cell r="A357" t="str">
            <v/>
          </cell>
          <cell r="B357" t="str">
            <v/>
          </cell>
          <cell r="D357" t="str">
            <v/>
          </cell>
          <cell r="F357">
            <v>0</v>
          </cell>
          <cell r="G357">
            <v>0</v>
          </cell>
        </row>
        <row r="358">
          <cell r="A358" t="str">
            <v/>
          </cell>
          <cell r="B358" t="str">
            <v/>
          </cell>
          <cell r="D358" t="str">
            <v/>
          </cell>
          <cell r="F358">
            <v>0</v>
          </cell>
          <cell r="G358">
            <v>0</v>
          </cell>
        </row>
        <row r="359">
          <cell r="A359" t="str">
            <v/>
          </cell>
          <cell r="B359" t="str">
            <v/>
          </cell>
          <cell r="D359" t="str">
            <v/>
          </cell>
          <cell r="F359">
            <v>0</v>
          </cell>
          <cell r="G359">
            <v>0</v>
          </cell>
        </row>
        <row r="360">
          <cell r="A360" t="str">
            <v/>
          </cell>
          <cell r="B360" t="str">
            <v/>
          </cell>
          <cell r="D360" t="str">
            <v/>
          </cell>
          <cell r="F360">
            <v>0</v>
          </cell>
          <cell r="G360">
            <v>0</v>
          </cell>
        </row>
        <row r="361">
          <cell r="A361" t="str">
            <v/>
          </cell>
          <cell r="B361" t="str">
            <v/>
          </cell>
          <cell r="D361" t="str">
            <v/>
          </cell>
          <cell r="F361">
            <v>0</v>
          </cell>
          <cell r="G361">
            <v>0</v>
          </cell>
        </row>
        <row r="362">
          <cell r="A362" t="str">
            <v/>
          </cell>
          <cell r="B362" t="str">
            <v/>
          </cell>
          <cell r="D362" t="str">
            <v/>
          </cell>
          <cell r="F362">
            <v>0</v>
          </cell>
          <cell r="G362">
            <v>0</v>
          </cell>
        </row>
        <row r="363">
          <cell r="A363" t="str">
            <v/>
          </cell>
          <cell r="B363" t="str">
            <v/>
          </cell>
          <cell r="D363" t="str">
            <v/>
          </cell>
          <cell r="F363">
            <v>0</v>
          </cell>
          <cell r="G363">
            <v>0</v>
          </cell>
        </row>
        <row r="364">
          <cell r="A364" t="str">
            <v/>
          </cell>
          <cell r="B364" t="str">
            <v/>
          </cell>
          <cell r="D364" t="str">
            <v/>
          </cell>
          <cell r="F364">
            <v>0</v>
          </cell>
          <cell r="G364">
            <v>0</v>
          </cell>
        </row>
        <row r="365">
          <cell r="A365" t="str">
            <v/>
          </cell>
          <cell r="B365" t="str">
            <v/>
          </cell>
          <cell r="D365" t="str">
            <v/>
          </cell>
          <cell r="F365">
            <v>0</v>
          </cell>
          <cell r="G365">
            <v>0</v>
          </cell>
        </row>
        <row r="366">
          <cell r="A366" t="str">
            <v/>
          </cell>
          <cell r="B366" t="str">
            <v/>
          </cell>
          <cell r="D366" t="str">
            <v/>
          </cell>
          <cell r="F366">
            <v>0</v>
          </cell>
          <cell r="G366">
            <v>0</v>
          </cell>
        </row>
        <row r="367">
          <cell r="A367" t="str">
            <v/>
          </cell>
          <cell r="B367" t="str">
            <v/>
          </cell>
          <cell r="D367" t="str">
            <v/>
          </cell>
          <cell r="F367">
            <v>0</v>
          </cell>
          <cell r="G367">
            <v>0</v>
          </cell>
        </row>
        <row r="368">
          <cell r="A368" t="str">
            <v/>
          </cell>
          <cell r="B368" t="str">
            <v/>
          </cell>
          <cell r="D368" t="str">
            <v/>
          </cell>
          <cell r="F368">
            <v>0</v>
          </cell>
          <cell r="G368">
            <v>0</v>
          </cell>
        </row>
        <row r="369">
          <cell r="A369" t="str">
            <v/>
          </cell>
          <cell r="B369" t="str">
            <v/>
          </cell>
          <cell r="D369" t="str">
            <v/>
          </cell>
          <cell r="F369">
            <v>0</v>
          </cell>
          <cell r="G369">
            <v>0</v>
          </cell>
        </row>
        <row r="370">
          <cell r="A370" t="str">
            <v/>
          </cell>
          <cell r="B370" t="str">
            <v/>
          </cell>
          <cell r="D370" t="str">
            <v/>
          </cell>
          <cell r="F370">
            <v>0</v>
          </cell>
          <cell r="G370">
            <v>0</v>
          </cell>
        </row>
        <row r="371">
          <cell r="A371" t="str">
            <v/>
          </cell>
          <cell r="B371" t="str">
            <v/>
          </cell>
          <cell r="D371" t="str">
            <v/>
          </cell>
          <cell r="F371">
            <v>0</v>
          </cell>
          <cell r="G371">
            <v>0</v>
          </cell>
        </row>
        <row r="372">
          <cell r="A372" t="str">
            <v/>
          </cell>
          <cell r="B372" t="str">
            <v/>
          </cell>
          <cell r="D372" t="str">
            <v/>
          </cell>
          <cell r="F372">
            <v>0</v>
          </cell>
          <cell r="G372">
            <v>0</v>
          </cell>
        </row>
        <row r="373">
          <cell r="A373" t="str">
            <v/>
          </cell>
          <cell r="B373" t="str">
            <v/>
          </cell>
          <cell r="D373" t="str">
            <v/>
          </cell>
          <cell r="F373">
            <v>0</v>
          </cell>
          <cell r="G373">
            <v>0</v>
          </cell>
        </row>
        <row r="374">
          <cell r="F374" t="str">
            <v>Total A</v>
          </cell>
          <cell r="G374">
            <v>0</v>
          </cell>
        </row>
        <row r="375">
          <cell r="A375" t="str">
            <v>B - MANO DE OBRA</v>
          </cell>
        </row>
        <row r="376">
          <cell r="A376" t="str">
            <v/>
          </cell>
          <cell r="B376" t="str">
            <v/>
          </cell>
          <cell r="D376" t="str">
            <v/>
          </cell>
          <cell r="F376">
            <v>0</v>
          </cell>
          <cell r="G376">
            <v>0</v>
          </cell>
        </row>
        <row r="377">
          <cell r="A377" t="str">
            <v/>
          </cell>
          <cell r="B377" t="str">
            <v/>
          </cell>
          <cell r="D377" t="str">
            <v/>
          </cell>
          <cell r="F377">
            <v>0</v>
          </cell>
          <cell r="G377">
            <v>0</v>
          </cell>
        </row>
        <row r="378">
          <cell r="A378" t="str">
            <v/>
          </cell>
          <cell r="B378" t="str">
            <v/>
          </cell>
          <cell r="D378" t="str">
            <v/>
          </cell>
          <cell r="F378">
            <v>0</v>
          </cell>
          <cell r="G378">
            <v>0</v>
          </cell>
        </row>
        <row r="379">
          <cell r="A379" t="str">
            <v/>
          </cell>
          <cell r="B379" t="str">
            <v/>
          </cell>
          <cell r="D379" t="str">
            <v/>
          </cell>
          <cell r="F379">
            <v>0</v>
          </cell>
          <cell r="G379">
            <v>0</v>
          </cell>
        </row>
        <row r="380">
          <cell r="A380" t="str">
            <v/>
          </cell>
          <cell r="B380" t="str">
            <v/>
          </cell>
          <cell r="D380" t="str">
            <v/>
          </cell>
          <cell r="F380">
            <v>0</v>
          </cell>
          <cell r="G380">
            <v>0</v>
          </cell>
        </row>
        <row r="381">
          <cell r="A381" t="str">
            <v/>
          </cell>
          <cell r="B381" t="str">
            <v/>
          </cell>
          <cell r="D381" t="str">
            <v/>
          </cell>
          <cell r="F381">
            <v>0</v>
          </cell>
          <cell r="G381">
            <v>0</v>
          </cell>
        </row>
        <row r="382">
          <cell r="A382" t="str">
            <v/>
          </cell>
          <cell r="B382" t="str">
            <v/>
          </cell>
          <cell r="D382" t="str">
            <v/>
          </cell>
          <cell r="F382">
            <v>0</v>
          </cell>
          <cell r="G382">
            <v>0</v>
          </cell>
        </row>
        <row r="383">
          <cell r="A383" t="str">
            <v/>
          </cell>
          <cell r="B383" t="str">
            <v/>
          </cell>
          <cell r="D383" t="str">
            <v/>
          </cell>
          <cell r="F383">
            <v>0</v>
          </cell>
          <cell r="G383">
            <v>0</v>
          </cell>
        </row>
        <row r="384">
          <cell r="F384" t="str">
            <v>Total B</v>
          </cell>
          <cell r="G384">
            <v>0</v>
          </cell>
        </row>
        <row r="385">
          <cell r="A385" t="str">
            <v>C - EQUIPOS</v>
          </cell>
        </row>
        <row r="386">
          <cell r="A386" t="str">
            <v/>
          </cell>
          <cell r="B386" t="str">
            <v/>
          </cell>
          <cell r="D386" t="str">
            <v/>
          </cell>
          <cell r="F386">
            <v>0</v>
          </cell>
          <cell r="G386">
            <v>0</v>
          </cell>
        </row>
        <row r="387">
          <cell r="A387" t="str">
            <v/>
          </cell>
          <cell r="B387" t="str">
            <v/>
          </cell>
          <cell r="D387" t="str">
            <v/>
          </cell>
          <cell r="F387">
            <v>0</v>
          </cell>
          <cell r="G387">
            <v>0</v>
          </cell>
        </row>
        <row r="388">
          <cell r="A388" t="str">
            <v/>
          </cell>
          <cell r="B388" t="str">
            <v/>
          </cell>
          <cell r="D388" t="str">
            <v/>
          </cell>
          <cell r="F388">
            <v>0</v>
          </cell>
          <cell r="G388">
            <v>0</v>
          </cell>
        </row>
        <row r="389">
          <cell r="A389" t="str">
            <v/>
          </cell>
          <cell r="B389" t="str">
            <v/>
          </cell>
          <cell r="D389" t="str">
            <v/>
          </cell>
          <cell r="F389">
            <v>0</v>
          </cell>
          <cell r="G389">
            <v>0</v>
          </cell>
        </row>
        <row r="390">
          <cell r="A390" t="str">
            <v/>
          </cell>
          <cell r="B390" t="str">
            <v/>
          </cell>
          <cell r="D390" t="str">
            <v/>
          </cell>
          <cell r="F390">
            <v>0</v>
          </cell>
          <cell r="G390">
            <v>0</v>
          </cell>
        </row>
        <row r="391">
          <cell r="A391" t="str">
            <v/>
          </cell>
          <cell r="B391" t="str">
            <v/>
          </cell>
          <cell r="D391" t="str">
            <v/>
          </cell>
          <cell r="F391">
            <v>0</v>
          </cell>
          <cell r="G391">
            <v>0</v>
          </cell>
        </row>
        <row r="392">
          <cell r="A392" t="str">
            <v/>
          </cell>
          <cell r="B392" t="str">
            <v/>
          </cell>
          <cell r="D392" t="str">
            <v/>
          </cell>
          <cell r="F392">
            <v>0</v>
          </cell>
          <cell r="G392">
            <v>0</v>
          </cell>
        </row>
        <row r="393">
          <cell r="A393" t="str">
            <v/>
          </cell>
          <cell r="B393" t="str">
            <v/>
          </cell>
          <cell r="D393" t="str">
            <v/>
          </cell>
          <cell r="F393">
            <v>0</v>
          </cell>
          <cell r="G393">
            <v>0</v>
          </cell>
        </row>
        <row r="394">
          <cell r="A394" t="str">
            <v/>
          </cell>
          <cell r="B394" t="str">
            <v/>
          </cell>
          <cell r="D394" t="str">
            <v/>
          </cell>
          <cell r="F394">
            <v>0</v>
          </cell>
          <cell r="G394">
            <v>0</v>
          </cell>
        </row>
        <row r="395">
          <cell r="A395" t="str">
            <v/>
          </cell>
          <cell r="B395" t="str">
            <v/>
          </cell>
          <cell r="D395" t="str">
            <v/>
          </cell>
          <cell r="F395">
            <v>0</v>
          </cell>
          <cell r="G395">
            <v>0</v>
          </cell>
        </row>
        <row r="396">
          <cell r="F396" t="str">
            <v>Total C</v>
          </cell>
          <cell r="G396">
            <v>0</v>
          </cell>
        </row>
        <row r="398">
          <cell r="A398" t="str">
            <v/>
          </cell>
          <cell r="B398" t="str">
            <v/>
          </cell>
          <cell r="D398" t="str">
            <v>COSTO NETO</v>
          </cell>
          <cell r="F398" t="str">
            <v>Total D=A+B+C</v>
          </cell>
          <cell r="G398">
            <v>0</v>
          </cell>
        </row>
        <row r="400">
          <cell r="A400" t="str">
            <v>ANALISIS DE PRECIOS</v>
          </cell>
        </row>
        <row r="401">
          <cell r="A401" t="str">
            <v>COMITENTE:</v>
          </cell>
          <cell r="B401" t="str">
            <v>INSTITUTO PROVINCIAL DE LA VIVIENDA</v>
          </cell>
        </row>
        <row r="402">
          <cell r="A402" t="str">
            <v>CONTRATISTA:</v>
          </cell>
          <cell r="B402">
            <v>0</v>
          </cell>
        </row>
        <row r="403">
          <cell r="A403" t="str">
            <v>OBRA:</v>
          </cell>
          <cell r="B403">
            <v>0</v>
          </cell>
          <cell r="F403" t="str">
            <v>PRECIOS A:</v>
          </cell>
          <cell r="G403">
            <v>0</v>
          </cell>
        </row>
        <row r="404">
          <cell r="A404" t="str">
            <v>UBICACIÓN:</v>
          </cell>
          <cell r="B404">
            <v>0</v>
          </cell>
        </row>
        <row r="405">
          <cell r="A405" t="str">
            <v>RUBRO:</v>
          </cell>
          <cell r="C405">
            <v>0</v>
          </cell>
        </row>
        <row r="406">
          <cell r="A406" t="str">
            <v>ITEM:</v>
          </cell>
          <cell r="B406" t="str">
            <v/>
          </cell>
          <cell r="C406" t="str">
            <v/>
          </cell>
          <cell r="F406" t="str">
            <v>UNIDAD:</v>
          </cell>
          <cell r="G406" t="str">
            <v/>
          </cell>
        </row>
        <row r="408">
          <cell r="A408" t="str">
            <v>DATOS REDETERMINACION</v>
          </cell>
          <cell r="C408" t="str">
            <v>DESIGNACION</v>
          </cell>
          <cell r="D408" t="str">
            <v>U</v>
          </cell>
          <cell r="E408" t="str">
            <v>Cantidad</v>
          </cell>
          <cell r="F408" t="str">
            <v>$ Unitarios</v>
          </cell>
          <cell r="G408" t="str">
            <v>$ Parcial</v>
          </cell>
        </row>
        <row r="409">
          <cell r="A409" t="str">
            <v>CÓDIGO</v>
          </cell>
          <cell r="B409" t="str">
            <v>DESCRIPCIÓN</v>
          </cell>
        </row>
        <row r="410">
          <cell r="A410" t="str">
            <v>A - MATERIALES</v>
          </cell>
        </row>
        <row r="411">
          <cell r="A411" t="str">
            <v/>
          </cell>
          <cell r="B411" t="str">
            <v/>
          </cell>
          <cell r="D411" t="str">
            <v/>
          </cell>
          <cell r="F411">
            <v>0</v>
          </cell>
          <cell r="G411">
            <v>0</v>
          </cell>
        </row>
        <row r="412">
          <cell r="A412" t="str">
            <v/>
          </cell>
          <cell r="B412" t="str">
            <v/>
          </cell>
          <cell r="D412" t="str">
            <v/>
          </cell>
          <cell r="F412">
            <v>0</v>
          </cell>
          <cell r="G412">
            <v>0</v>
          </cell>
        </row>
        <row r="413">
          <cell r="A413" t="str">
            <v/>
          </cell>
          <cell r="B413" t="str">
            <v/>
          </cell>
          <cell r="D413" t="str">
            <v/>
          </cell>
          <cell r="F413">
            <v>0</v>
          </cell>
          <cell r="G413">
            <v>0</v>
          </cell>
        </row>
        <row r="414">
          <cell r="A414" t="str">
            <v/>
          </cell>
          <cell r="B414" t="str">
            <v/>
          </cell>
          <cell r="D414" t="str">
            <v/>
          </cell>
          <cell r="F414">
            <v>0</v>
          </cell>
          <cell r="G414">
            <v>0</v>
          </cell>
        </row>
        <row r="415">
          <cell r="A415" t="str">
            <v/>
          </cell>
          <cell r="B415" t="str">
            <v/>
          </cell>
          <cell r="D415" t="str">
            <v/>
          </cell>
          <cell r="F415">
            <v>0</v>
          </cell>
          <cell r="G415">
            <v>0</v>
          </cell>
        </row>
        <row r="416">
          <cell r="A416" t="str">
            <v/>
          </cell>
          <cell r="B416" t="str">
            <v/>
          </cell>
          <cell r="D416" t="str">
            <v/>
          </cell>
          <cell r="F416">
            <v>0</v>
          </cell>
          <cell r="G416">
            <v>0</v>
          </cell>
        </row>
        <row r="417">
          <cell r="A417" t="str">
            <v/>
          </cell>
          <cell r="B417" t="str">
            <v/>
          </cell>
          <cell r="D417" t="str">
            <v/>
          </cell>
          <cell r="F417">
            <v>0</v>
          </cell>
          <cell r="G417">
            <v>0</v>
          </cell>
        </row>
        <row r="418">
          <cell r="A418" t="str">
            <v/>
          </cell>
          <cell r="B418" t="str">
            <v/>
          </cell>
          <cell r="D418" t="str">
            <v/>
          </cell>
          <cell r="F418">
            <v>0</v>
          </cell>
          <cell r="G418">
            <v>0</v>
          </cell>
        </row>
        <row r="419">
          <cell r="A419" t="str">
            <v/>
          </cell>
          <cell r="B419" t="str">
            <v/>
          </cell>
          <cell r="D419" t="str">
            <v/>
          </cell>
          <cell r="F419">
            <v>0</v>
          </cell>
          <cell r="G419">
            <v>0</v>
          </cell>
        </row>
        <row r="420">
          <cell r="A420" t="str">
            <v/>
          </cell>
          <cell r="B420" t="str">
            <v/>
          </cell>
          <cell r="D420" t="str">
            <v/>
          </cell>
          <cell r="F420">
            <v>0</v>
          </cell>
          <cell r="G420">
            <v>0</v>
          </cell>
        </row>
        <row r="421">
          <cell r="A421" t="str">
            <v/>
          </cell>
          <cell r="B421" t="str">
            <v/>
          </cell>
          <cell r="D421" t="str">
            <v/>
          </cell>
          <cell r="F421">
            <v>0</v>
          </cell>
          <cell r="G421">
            <v>0</v>
          </cell>
        </row>
        <row r="422">
          <cell r="A422" t="str">
            <v/>
          </cell>
          <cell r="B422" t="str">
            <v/>
          </cell>
          <cell r="D422" t="str">
            <v/>
          </cell>
          <cell r="F422">
            <v>0</v>
          </cell>
          <cell r="G422">
            <v>0</v>
          </cell>
        </row>
        <row r="423">
          <cell r="A423" t="str">
            <v/>
          </cell>
          <cell r="B423" t="str">
            <v/>
          </cell>
          <cell r="D423" t="str">
            <v/>
          </cell>
          <cell r="F423">
            <v>0</v>
          </cell>
          <cell r="G423">
            <v>0</v>
          </cell>
        </row>
        <row r="424">
          <cell r="A424" t="str">
            <v/>
          </cell>
          <cell r="B424" t="str">
            <v/>
          </cell>
          <cell r="D424" t="str">
            <v/>
          </cell>
          <cell r="F424">
            <v>0</v>
          </cell>
          <cell r="G424">
            <v>0</v>
          </cell>
        </row>
        <row r="425">
          <cell r="A425" t="str">
            <v/>
          </cell>
          <cell r="B425" t="str">
            <v/>
          </cell>
          <cell r="D425" t="str">
            <v/>
          </cell>
          <cell r="F425">
            <v>0</v>
          </cell>
          <cell r="G425">
            <v>0</v>
          </cell>
        </row>
        <row r="426">
          <cell r="A426" t="str">
            <v/>
          </cell>
          <cell r="B426" t="str">
            <v/>
          </cell>
          <cell r="D426" t="str">
            <v/>
          </cell>
          <cell r="F426">
            <v>0</v>
          </cell>
          <cell r="G426">
            <v>0</v>
          </cell>
        </row>
        <row r="427">
          <cell r="A427" t="str">
            <v/>
          </cell>
          <cell r="B427" t="str">
            <v/>
          </cell>
          <cell r="D427" t="str">
            <v/>
          </cell>
          <cell r="F427">
            <v>0</v>
          </cell>
          <cell r="G427">
            <v>0</v>
          </cell>
        </row>
        <row r="428">
          <cell r="A428" t="str">
            <v/>
          </cell>
          <cell r="B428" t="str">
            <v/>
          </cell>
          <cell r="D428" t="str">
            <v/>
          </cell>
          <cell r="F428">
            <v>0</v>
          </cell>
          <cell r="G428">
            <v>0</v>
          </cell>
        </row>
        <row r="429">
          <cell r="A429" t="str">
            <v/>
          </cell>
          <cell r="B429" t="str">
            <v/>
          </cell>
          <cell r="D429" t="str">
            <v/>
          </cell>
          <cell r="F429">
            <v>0</v>
          </cell>
          <cell r="G429">
            <v>0</v>
          </cell>
        </row>
        <row r="430">
          <cell r="A430" t="str">
            <v/>
          </cell>
          <cell r="B430" t="str">
            <v/>
          </cell>
          <cell r="D430" t="str">
            <v/>
          </cell>
          <cell r="F430">
            <v>0</v>
          </cell>
          <cell r="G430">
            <v>0</v>
          </cell>
        </row>
        <row r="431">
          <cell r="F431" t="str">
            <v>Total A</v>
          </cell>
          <cell r="G431">
            <v>0</v>
          </cell>
        </row>
        <row r="432">
          <cell r="A432" t="str">
            <v>B - MANO DE OBRA</v>
          </cell>
        </row>
        <row r="433">
          <cell r="A433" t="str">
            <v/>
          </cell>
          <cell r="B433" t="str">
            <v/>
          </cell>
          <cell r="D433" t="str">
            <v/>
          </cell>
          <cell r="F433">
            <v>0</v>
          </cell>
          <cell r="G433">
            <v>0</v>
          </cell>
        </row>
        <row r="434">
          <cell r="A434" t="str">
            <v/>
          </cell>
          <cell r="B434" t="str">
            <v/>
          </cell>
          <cell r="D434" t="str">
            <v/>
          </cell>
          <cell r="F434">
            <v>0</v>
          </cell>
          <cell r="G434">
            <v>0</v>
          </cell>
        </row>
        <row r="435">
          <cell r="A435" t="str">
            <v/>
          </cell>
          <cell r="B435" t="str">
            <v/>
          </cell>
          <cell r="D435" t="str">
            <v/>
          </cell>
          <cell r="F435">
            <v>0</v>
          </cell>
          <cell r="G435">
            <v>0</v>
          </cell>
        </row>
        <row r="436">
          <cell r="A436" t="str">
            <v/>
          </cell>
          <cell r="B436" t="str">
            <v/>
          </cell>
          <cell r="D436" t="str">
            <v/>
          </cell>
          <cell r="F436">
            <v>0</v>
          </cell>
          <cell r="G436">
            <v>0</v>
          </cell>
        </row>
        <row r="437">
          <cell r="A437" t="str">
            <v/>
          </cell>
          <cell r="B437" t="str">
            <v/>
          </cell>
          <cell r="D437" t="str">
            <v/>
          </cell>
          <cell r="F437">
            <v>0</v>
          </cell>
          <cell r="G437">
            <v>0</v>
          </cell>
        </row>
        <row r="438">
          <cell r="A438" t="str">
            <v/>
          </cell>
          <cell r="B438" t="str">
            <v/>
          </cell>
          <cell r="D438" t="str">
            <v/>
          </cell>
          <cell r="F438">
            <v>0</v>
          </cell>
          <cell r="G438">
            <v>0</v>
          </cell>
        </row>
        <row r="439">
          <cell r="A439" t="str">
            <v/>
          </cell>
          <cell r="B439" t="str">
            <v/>
          </cell>
          <cell r="D439" t="str">
            <v/>
          </cell>
          <cell r="F439">
            <v>0</v>
          </cell>
          <cell r="G439">
            <v>0</v>
          </cell>
        </row>
        <row r="440">
          <cell r="A440" t="str">
            <v/>
          </cell>
          <cell r="B440" t="str">
            <v/>
          </cell>
          <cell r="D440" t="str">
            <v/>
          </cell>
          <cell r="F440">
            <v>0</v>
          </cell>
          <cell r="G440">
            <v>0</v>
          </cell>
        </row>
        <row r="441">
          <cell r="F441" t="str">
            <v>Total B</v>
          </cell>
          <cell r="G441">
            <v>0</v>
          </cell>
        </row>
        <row r="442">
          <cell r="A442" t="str">
            <v>C - EQUIPOS</v>
          </cell>
        </row>
        <row r="443">
          <cell r="A443" t="str">
            <v/>
          </cell>
          <cell r="B443" t="str">
            <v/>
          </cell>
          <cell r="D443" t="str">
            <v/>
          </cell>
          <cell r="F443">
            <v>0</v>
          </cell>
          <cell r="G443">
            <v>0</v>
          </cell>
        </row>
        <row r="444">
          <cell r="A444" t="str">
            <v/>
          </cell>
          <cell r="B444" t="str">
            <v/>
          </cell>
          <cell r="D444" t="str">
            <v/>
          </cell>
          <cell r="F444">
            <v>0</v>
          </cell>
          <cell r="G444">
            <v>0</v>
          </cell>
        </row>
        <row r="445">
          <cell r="A445" t="str">
            <v/>
          </cell>
          <cell r="B445" t="str">
            <v/>
          </cell>
          <cell r="D445" t="str">
            <v/>
          </cell>
          <cell r="F445">
            <v>0</v>
          </cell>
          <cell r="G445">
            <v>0</v>
          </cell>
        </row>
        <row r="446">
          <cell r="A446" t="str">
            <v/>
          </cell>
          <cell r="B446" t="str">
            <v/>
          </cell>
          <cell r="D446" t="str">
            <v/>
          </cell>
          <cell r="F446">
            <v>0</v>
          </cell>
          <cell r="G446">
            <v>0</v>
          </cell>
        </row>
        <row r="447">
          <cell r="A447" t="str">
            <v/>
          </cell>
          <cell r="B447" t="str">
            <v/>
          </cell>
          <cell r="D447" t="str">
            <v/>
          </cell>
          <cell r="F447">
            <v>0</v>
          </cell>
          <cell r="G447">
            <v>0</v>
          </cell>
        </row>
        <row r="448">
          <cell r="A448" t="str">
            <v/>
          </cell>
          <cell r="B448" t="str">
            <v/>
          </cell>
          <cell r="D448" t="str">
            <v/>
          </cell>
          <cell r="F448">
            <v>0</v>
          </cell>
          <cell r="G448">
            <v>0</v>
          </cell>
        </row>
        <row r="449">
          <cell r="A449" t="str">
            <v/>
          </cell>
          <cell r="B449" t="str">
            <v/>
          </cell>
          <cell r="D449" t="str">
            <v/>
          </cell>
          <cell r="F449">
            <v>0</v>
          </cell>
          <cell r="G449">
            <v>0</v>
          </cell>
        </row>
        <row r="450">
          <cell r="A450" t="str">
            <v/>
          </cell>
          <cell r="B450" t="str">
            <v/>
          </cell>
          <cell r="D450" t="str">
            <v/>
          </cell>
          <cell r="F450">
            <v>0</v>
          </cell>
          <cell r="G450">
            <v>0</v>
          </cell>
        </row>
        <row r="451">
          <cell r="A451" t="str">
            <v/>
          </cell>
          <cell r="B451" t="str">
            <v/>
          </cell>
          <cell r="D451" t="str">
            <v/>
          </cell>
          <cell r="F451">
            <v>0</v>
          </cell>
          <cell r="G451">
            <v>0</v>
          </cell>
        </row>
        <row r="452">
          <cell r="A452" t="str">
            <v/>
          </cell>
          <cell r="B452" t="str">
            <v/>
          </cell>
          <cell r="D452" t="str">
            <v/>
          </cell>
          <cell r="F452">
            <v>0</v>
          </cell>
          <cell r="G452">
            <v>0</v>
          </cell>
        </row>
        <row r="453">
          <cell r="F453" t="str">
            <v>Total C</v>
          </cell>
          <cell r="G453">
            <v>0</v>
          </cell>
        </row>
        <row r="455">
          <cell r="A455" t="str">
            <v/>
          </cell>
          <cell r="B455" t="str">
            <v/>
          </cell>
          <cell r="D455" t="str">
            <v>COSTO NETO</v>
          </cell>
          <cell r="F455" t="str">
            <v>Total D=A+B+C</v>
          </cell>
          <cell r="G455">
            <v>0</v>
          </cell>
        </row>
        <row r="457">
          <cell r="A457" t="str">
            <v>ANALISIS DE PRECIOS</v>
          </cell>
        </row>
        <row r="458">
          <cell r="A458" t="str">
            <v>COMITENTE:</v>
          </cell>
          <cell r="B458" t="str">
            <v>INSTITUTO PROVINCIAL DE LA VIVIENDA</v>
          </cell>
        </row>
        <row r="459">
          <cell r="A459" t="str">
            <v>CONTRATISTA:</v>
          </cell>
          <cell r="B459">
            <v>0</v>
          </cell>
        </row>
        <row r="460">
          <cell r="A460" t="str">
            <v>OBRA:</v>
          </cell>
          <cell r="B460">
            <v>0</v>
          </cell>
          <cell r="F460" t="str">
            <v>PRECIOS A:</v>
          </cell>
          <cell r="G460">
            <v>0</v>
          </cell>
        </row>
        <row r="461">
          <cell r="A461" t="str">
            <v>UBICACIÓN:</v>
          </cell>
          <cell r="B461">
            <v>0</v>
          </cell>
        </row>
        <row r="462">
          <cell r="A462" t="str">
            <v>RUBRO:</v>
          </cell>
          <cell r="C462">
            <v>0</v>
          </cell>
        </row>
        <row r="463">
          <cell r="A463" t="str">
            <v>ITEM:</v>
          </cell>
          <cell r="B463" t="str">
            <v/>
          </cell>
          <cell r="C463" t="str">
            <v/>
          </cell>
          <cell r="F463" t="str">
            <v>UNIDAD:</v>
          </cell>
          <cell r="G463" t="str">
            <v/>
          </cell>
        </row>
        <row r="465">
          <cell r="A465" t="str">
            <v>DATOS REDETERMINACION</v>
          </cell>
          <cell r="C465" t="str">
            <v>DESIGNACION</v>
          </cell>
          <cell r="D465" t="str">
            <v>U</v>
          </cell>
          <cell r="E465" t="str">
            <v>Cantidad</v>
          </cell>
          <cell r="F465" t="str">
            <v>$ Unitarios</v>
          </cell>
          <cell r="G465" t="str">
            <v>$ Parcial</v>
          </cell>
        </row>
        <row r="466">
          <cell r="A466" t="str">
            <v>CÓDIGO</v>
          </cell>
          <cell r="B466" t="str">
            <v>DESCRIPCIÓN</v>
          </cell>
        </row>
        <row r="467">
          <cell r="A467" t="str">
            <v>A - MATERIALES</v>
          </cell>
        </row>
        <row r="468">
          <cell r="A468" t="str">
            <v/>
          </cell>
          <cell r="B468" t="str">
            <v/>
          </cell>
          <cell r="D468" t="str">
            <v/>
          </cell>
          <cell r="F468">
            <v>0</v>
          </cell>
          <cell r="G468">
            <v>0</v>
          </cell>
        </row>
        <row r="469">
          <cell r="A469" t="str">
            <v/>
          </cell>
          <cell r="B469" t="str">
            <v/>
          </cell>
          <cell r="D469" t="str">
            <v/>
          </cell>
          <cell r="F469">
            <v>0</v>
          </cell>
          <cell r="G469">
            <v>0</v>
          </cell>
        </row>
        <row r="470">
          <cell r="A470" t="str">
            <v/>
          </cell>
          <cell r="B470" t="str">
            <v/>
          </cell>
          <cell r="D470" t="str">
            <v/>
          </cell>
          <cell r="F470">
            <v>0</v>
          </cell>
          <cell r="G470">
            <v>0</v>
          </cell>
        </row>
        <row r="471">
          <cell r="A471" t="str">
            <v/>
          </cell>
          <cell r="B471" t="str">
            <v/>
          </cell>
          <cell r="D471" t="str">
            <v/>
          </cell>
          <cell r="F471">
            <v>0</v>
          </cell>
          <cell r="G471">
            <v>0</v>
          </cell>
        </row>
        <row r="472">
          <cell r="A472" t="str">
            <v/>
          </cell>
          <cell r="B472" t="str">
            <v/>
          </cell>
          <cell r="D472" t="str">
            <v/>
          </cell>
          <cell r="F472">
            <v>0</v>
          </cell>
          <cell r="G472">
            <v>0</v>
          </cell>
        </row>
        <row r="473">
          <cell r="A473" t="str">
            <v/>
          </cell>
          <cell r="B473" t="str">
            <v/>
          </cell>
          <cell r="D473" t="str">
            <v/>
          </cell>
          <cell r="F473">
            <v>0</v>
          </cell>
          <cell r="G473">
            <v>0</v>
          </cell>
        </row>
        <row r="474">
          <cell r="A474" t="str">
            <v/>
          </cell>
          <cell r="B474" t="str">
            <v/>
          </cell>
          <cell r="D474" t="str">
            <v/>
          </cell>
          <cell r="F474">
            <v>0</v>
          </cell>
          <cell r="G474">
            <v>0</v>
          </cell>
        </row>
        <row r="475">
          <cell r="A475" t="str">
            <v/>
          </cell>
          <cell r="B475" t="str">
            <v/>
          </cell>
          <cell r="D475" t="str">
            <v/>
          </cell>
          <cell r="F475">
            <v>0</v>
          </cell>
          <cell r="G475">
            <v>0</v>
          </cell>
        </row>
        <row r="476">
          <cell r="A476" t="str">
            <v/>
          </cell>
          <cell r="B476" t="str">
            <v/>
          </cell>
          <cell r="D476" t="str">
            <v/>
          </cell>
          <cell r="F476">
            <v>0</v>
          </cell>
          <cell r="G476">
            <v>0</v>
          </cell>
        </row>
        <row r="477">
          <cell r="A477" t="str">
            <v/>
          </cell>
          <cell r="B477" t="str">
            <v/>
          </cell>
          <cell r="D477" t="str">
            <v/>
          </cell>
          <cell r="F477">
            <v>0</v>
          </cell>
          <cell r="G477">
            <v>0</v>
          </cell>
        </row>
        <row r="478">
          <cell r="A478" t="str">
            <v/>
          </cell>
          <cell r="B478" t="str">
            <v/>
          </cell>
          <cell r="D478" t="str">
            <v/>
          </cell>
          <cell r="F478">
            <v>0</v>
          </cell>
          <cell r="G478">
            <v>0</v>
          </cell>
        </row>
        <row r="479">
          <cell r="A479" t="str">
            <v/>
          </cell>
          <cell r="B479" t="str">
            <v/>
          </cell>
          <cell r="D479" t="str">
            <v/>
          </cell>
          <cell r="F479">
            <v>0</v>
          </cell>
          <cell r="G479">
            <v>0</v>
          </cell>
        </row>
        <row r="480">
          <cell r="A480" t="str">
            <v/>
          </cell>
          <cell r="B480" t="str">
            <v/>
          </cell>
          <cell r="D480" t="str">
            <v/>
          </cell>
          <cell r="F480">
            <v>0</v>
          </cell>
          <cell r="G480">
            <v>0</v>
          </cell>
        </row>
        <row r="481">
          <cell r="A481" t="str">
            <v/>
          </cell>
          <cell r="B481" t="str">
            <v/>
          </cell>
          <cell r="D481" t="str">
            <v/>
          </cell>
          <cell r="F481">
            <v>0</v>
          </cell>
          <cell r="G481">
            <v>0</v>
          </cell>
        </row>
        <row r="482">
          <cell r="A482" t="str">
            <v/>
          </cell>
          <cell r="B482" t="str">
            <v/>
          </cell>
          <cell r="D482" t="str">
            <v/>
          </cell>
          <cell r="F482">
            <v>0</v>
          </cell>
          <cell r="G482">
            <v>0</v>
          </cell>
        </row>
        <row r="483">
          <cell r="A483" t="str">
            <v/>
          </cell>
          <cell r="B483" t="str">
            <v/>
          </cell>
          <cell r="D483" t="str">
            <v/>
          </cell>
          <cell r="F483">
            <v>0</v>
          </cell>
          <cell r="G483">
            <v>0</v>
          </cell>
        </row>
        <row r="484">
          <cell r="A484" t="str">
            <v/>
          </cell>
          <cell r="B484" t="str">
            <v/>
          </cell>
          <cell r="D484" t="str">
            <v/>
          </cell>
          <cell r="F484">
            <v>0</v>
          </cell>
          <cell r="G484">
            <v>0</v>
          </cell>
        </row>
        <row r="485">
          <cell r="A485" t="str">
            <v/>
          </cell>
          <cell r="B485" t="str">
            <v/>
          </cell>
          <cell r="D485" t="str">
            <v/>
          </cell>
          <cell r="F485">
            <v>0</v>
          </cell>
          <cell r="G485">
            <v>0</v>
          </cell>
        </row>
        <row r="486">
          <cell r="A486" t="str">
            <v/>
          </cell>
          <cell r="B486" t="str">
            <v/>
          </cell>
          <cell r="D486" t="str">
            <v/>
          </cell>
          <cell r="F486">
            <v>0</v>
          </cell>
          <cell r="G486">
            <v>0</v>
          </cell>
        </row>
        <row r="487">
          <cell r="A487" t="str">
            <v/>
          </cell>
          <cell r="B487" t="str">
            <v/>
          </cell>
          <cell r="D487" t="str">
            <v/>
          </cell>
          <cell r="F487">
            <v>0</v>
          </cell>
          <cell r="G487">
            <v>0</v>
          </cell>
        </row>
        <row r="488">
          <cell r="F488" t="str">
            <v>Total A</v>
          </cell>
          <cell r="G488">
            <v>0</v>
          </cell>
        </row>
        <row r="489">
          <cell r="A489" t="str">
            <v>B - MANO DE OBRA</v>
          </cell>
        </row>
        <row r="490">
          <cell r="A490" t="str">
            <v/>
          </cell>
          <cell r="B490" t="str">
            <v/>
          </cell>
          <cell r="D490" t="str">
            <v/>
          </cell>
          <cell r="F490">
            <v>0</v>
          </cell>
          <cell r="G490">
            <v>0</v>
          </cell>
        </row>
        <row r="491">
          <cell r="A491" t="str">
            <v/>
          </cell>
          <cell r="B491" t="str">
            <v/>
          </cell>
          <cell r="D491" t="str">
            <v/>
          </cell>
          <cell r="F491">
            <v>0</v>
          </cell>
          <cell r="G491">
            <v>0</v>
          </cell>
        </row>
        <row r="492">
          <cell r="A492" t="str">
            <v/>
          </cell>
          <cell r="B492" t="str">
            <v/>
          </cell>
          <cell r="D492" t="str">
            <v/>
          </cell>
          <cell r="F492">
            <v>0</v>
          </cell>
          <cell r="G492">
            <v>0</v>
          </cell>
        </row>
        <row r="493">
          <cell r="A493" t="str">
            <v/>
          </cell>
          <cell r="B493" t="str">
            <v/>
          </cell>
          <cell r="D493" t="str">
            <v/>
          </cell>
          <cell r="F493">
            <v>0</v>
          </cell>
          <cell r="G493">
            <v>0</v>
          </cell>
        </row>
        <row r="494">
          <cell r="A494" t="str">
            <v/>
          </cell>
          <cell r="B494" t="str">
            <v/>
          </cell>
          <cell r="D494" t="str">
            <v/>
          </cell>
          <cell r="F494">
            <v>0</v>
          </cell>
          <cell r="G494">
            <v>0</v>
          </cell>
        </row>
        <row r="495">
          <cell r="A495" t="str">
            <v/>
          </cell>
          <cell r="B495" t="str">
            <v/>
          </cell>
          <cell r="D495" t="str">
            <v/>
          </cell>
          <cell r="F495">
            <v>0</v>
          </cell>
          <cell r="G495">
            <v>0</v>
          </cell>
        </row>
        <row r="496">
          <cell r="A496" t="str">
            <v/>
          </cell>
          <cell r="B496" t="str">
            <v/>
          </cell>
          <cell r="D496" t="str">
            <v/>
          </cell>
          <cell r="F496">
            <v>0</v>
          </cell>
          <cell r="G496">
            <v>0</v>
          </cell>
        </row>
        <row r="497">
          <cell r="A497" t="str">
            <v/>
          </cell>
          <cell r="B497" t="str">
            <v/>
          </cell>
          <cell r="D497" t="str">
            <v/>
          </cell>
          <cell r="F497">
            <v>0</v>
          </cell>
          <cell r="G497">
            <v>0</v>
          </cell>
        </row>
        <row r="498">
          <cell r="F498" t="str">
            <v>Total B</v>
          </cell>
          <cell r="G498">
            <v>0</v>
          </cell>
        </row>
        <row r="499">
          <cell r="A499" t="str">
            <v>C - EQUIPOS</v>
          </cell>
        </row>
        <row r="500">
          <cell r="A500" t="str">
            <v/>
          </cell>
          <cell r="B500" t="str">
            <v/>
          </cell>
          <cell r="D500" t="str">
            <v/>
          </cell>
          <cell r="F500">
            <v>0</v>
          </cell>
          <cell r="G500">
            <v>0</v>
          </cell>
        </row>
        <row r="501">
          <cell r="A501" t="str">
            <v/>
          </cell>
          <cell r="B501" t="str">
            <v/>
          </cell>
          <cell r="D501" t="str">
            <v/>
          </cell>
          <cell r="F501">
            <v>0</v>
          </cell>
          <cell r="G501">
            <v>0</v>
          </cell>
        </row>
        <row r="502">
          <cell r="A502" t="str">
            <v/>
          </cell>
          <cell r="B502" t="str">
            <v/>
          </cell>
          <cell r="D502" t="str">
            <v/>
          </cell>
          <cell r="F502">
            <v>0</v>
          </cell>
          <cell r="G502">
            <v>0</v>
          </cell>
        </row>
        <row r="503">
          <cell r="A503" t="str">
            <v/>
          </cell>
          <cell r="B503" t="str">
            <v/>
          </cell>
          <cell r="D503" t="str">
            <v/>
          </cell>
          <cell r="F503">
            <v>0</v>
          </cell>
          <cell r="G503">
            <v>0</v>
          </cell>
        </row>
        <row r="504">
          <cell r="A504" t="str">
            <v/>
          </cell>
          <cell r="B504" t="str">
            <v/>
          </cell>
          <cell r="D504" t="str">
            <v/>
          </cell>
          <cell r="F504">
            <v>0</v>
          </cell>
          <cell r="G504">
            <v>0</v>
          </cell>
        </row>
        <row r="505">
          <cell r="A505" t="str">
            <v/>
          </cell>
          <cell r="B505" t="str">
            <v/>
          </cell>
          <cell r="D505" t="str">
            <v/>
          </cell>
          <cell r="F505">
            <v>0</v>
          </cell>
          <cell r="G505">
            <v>0</v>
          </cell>
        </row>
        <row r="506">
          <cell r="A506" t="str">
            <v/>
          </cell>
          <cell r="B506" t="str">
            <v/>
          </cell>
          <cell r="D506" t="str">
            <v/>
          </cell>
          <cell r="F506">
            <v>0</v>
          </cell>
          <cell r="G506">
            <v>0</v>
          </cell>
        </row>
        <row r="507">
          <cell r="A507" t="str">
            <v/>
          </cell>
          <cell r="B507" t="str">
            <v/>
          </cell>
          <cell r="D507" t="str">
            <v/>
          </cell>
          <cell r="F507">
            <v>0</v>
          </cell>
          <cell r="G507">
            <v>0</v>
          </cell>
        </row>
        <row r="508">
          <cell r="A508" t="str">
            <v/>
          </cell>
          <cell r="B508" t="str">
            <v/>
          </cell>
          <cell r="D508" t="str">
            <v/>
          </cell>
          <cell r="F508">
            <v>0</v>
          </cell>
          <cell r="G508">
            <v>0</v>
          </cell>
        </row>
        <row r="509">
          <cell r="A509" t="str">
            <v/>
          </cell>
          <cell r="B509" t="str">
            <v/>
          </cell>
          <cell r="D509" t="str">
            <v/>
          </cell>
          <cell r="F509">
            <v>0</v>
          </cell>
          <cell r="G509">
            <v>0</v>
          </cell>
        </row>
        <row r="510">
          <cell r="F510" t="str">
            <v>Total C</v>
          </cell>
          <cell r="G510">
            <v>0</v>
          </cell>
        </row>
        <row r="512">
          <cell r="A512" t="str">
            <v/>
          </cell>
          <cell r="B512" t="str">
            <v/>
          </cell>
          <cell r="D512" t="str">
            <v>COSTO NETO</v>
          </cell>
          <cell r="F512" t="str">
            <v>Total D=A+B+C</v>
          </cell>
          <cell r="G512">
            <v>0</v>
          </cell>
        </row>
        <row r="514">
          <cell r="A514" t="str">
            <v>ANALISIS DE PRECIOS</v>
          </cell>
        </row>
        <row r="515">
          <cell r="A515" t="str">
            <v>COMITENTE:</v>
          </cell>
          <cell r="B515" t="str">
            <v>INSTITUTO PROVINCIAL DE LA VIVIENDA</v>
          </cell>
        </row>
        <row r="516">
          <cell r="A516" t="str">
            <v>CONTRATISTA:</v>
          </cell>
          <cell r="B516">
            <v>0</v>
          </cell>
        </row>
        <row r="517">
          <cell r="A517" t="str">
            <v>OBRA:</v>
          </cell>
          <cell r="B517">
            <v>0</v>
          </cell>
          <cell r="F517" t="str">
            <v>PRECIOS A:</v>
          </cell>
          <cell r="G517">
            <v>0</v>
          </cell>
        </row>
        <row r="518">
          <cell r="A518" t="str">
            <v>UBICACIÓN:</v>
          </cell>
          <cell r="B518">
            <v>0</v>
          </cell>
        </row>
        <row r="519">
          <cell r="A519" t="str">
            <v>RUBRO:</v>
          </cell>
          <cell r="C519">
            <v>0</v>
          </cell>
        </row>
        <row r="520">
          <cell r="A520" t="str">
            <v>ITEM:</v>
          </cell>
          <cell r="B520" t="str">
            <v/>
          </cell>
          <cell r="C520" t="str">
            <v/>
          </cell>
          <cell r="F520" t="str">
            <v>UNIDAD:</v>
          </cell>
          <cell r="G520" t="str">
            <v/>
          </cell>
        </row>
        <row r="522">
          <cell r="A522" t="str">
            <v>DATOS REDETERMINACION</v>
          </cell>
          <cell r="C522" t="str">
            <v>DESIGNACION</v>
          </cell>
          <cell r="D522" t="str">
            <v>U</v>
          </cell>
          <cell r="E522" t="str">
            <v>Cantidad</v>
          </cell>
          <cell r="F522" t="str">
            <v>$ Unitarios</v>
          </cell>
          <cell r="G522" t="str">
            <v>$ Parcial</v>
          </cell>
        </row>
        <row r="523">
          <cell r="A523" t="str">
            <v>CÓDIGO</v>
          </cell>
          <cell r="B523" t="str">
            <v>DESCRIPCIÓN</v>
          </cell>
        </row>
        <row r="524">
          <cell r="A524" t="str">
            <v>A - MATERIALES</v>
          </cell>
        </row>
        <row r="525">
          <cell r="A525" t="str">
            <v/>
          </cell>
          <cell r="B525" t="str">
            <v/>
          </cell>
          <cell r="D525" t="str">
            <v/>
          </cell>
          <cell r="F525">
            <v>0</v>
          </cell>
          <cell r="G525">
            <v>0</v>
          </cell>
        </row>
        <row r="526">
          <cell r="A526" t="str">
            <v/>
          </cell>
          <cell r="B526" t="str">
            <v/>
          </cell>
          <cell r="D526" t="str">
            <v/>
          </cell>
          <cell r="F526">
            <v>0</v>
          </cell>
          <cell r="G526">
            <v>0</v>
          </cell>
        </row>
        <row r="527">
          <cell r="A527" t="str">
            <v/>
          </cell>
          <cell r="B527" t="str">
            <v/>
          </cell>
          <cell r="D527" t="str">
            <v/>
          </cell>
          <cell r="F527">
            <v>0</v>
          </cell>
          <cell r="G527">
            <v>0</v>
          </cell>
        </row>
        <row r="528">
          <cell r="A528" t="str">
            <v/>
          </cell>
          <cell r="B528" t="str">
            <v/>
          </cell>
          <cell r="D528" t="str">
            <v/>
          </cell>
          <cell r="F528">
            <v>0</v>
          </cell>
          <cell r="G528">
            <v>0</v>
          </cell>
        </row>
        <row r="529">
          <cell r="A529" t="str">
            <v/>
          </cell>
          <cell r="B529" t="str">
            <v/>
          </cell>
          <cell r="D529" t="str">
            <v/>
          </cell>
          <cell r="F529">
            <v>0</v>
          </cell>
          <cell r="G529">
            <v>0</v>
          </cell>
        </row>
        <row r="530">
          <cell r="A530" t="str">
            <v/>
          </cell>
          <cell r="B530" t="str">
            <v/>
          </cell>
          <cell r="D530" t="str">
            <v/>
          </cell>
          <cell r="F530">
            <v>0</v>
          </cell>
          <cell r="G530">
            <v>0</v>
          </cell>
        </row>
        <row r="531">
          <cell r="A531" t="str">
            <v/>
          </cell>
          <cell r="B531" t="str">
            <v/>
          </cell>
          <cell r="D531" t="str">
            <v/>
          </cell>
          <cell r="F531">
            <v>0</v>
          </cell>
          <cell r="G531">
            <v>0</v>
          </cell>
        </row>
        <row r="532">
          <cell r="A532" t="str">
            <v/>
          </cell>
          <cell r="B532" t="str">
            <v/>
          </cell>
          <cell r="D532" t="str">
            <v/>
          </cell>
          <cell r="F532">
            <v>0</v>
          </cell>
          <cell r="G532">
            <v>0</v>
          </cell>
        </row>
        <row r="533">
          <cell r="A533" t="str">
            <v/>
          </cell>
          <cell r="B533" t="str">
            <v/>
          </cell>
          <cell r="D533" t="str">
            <v/>
          </cell>
          <cell r="F533">
            <v>0</v>
          </cell>
          <cell r="G533">
            <v>0</v>
          </cell>
        </row>
        <row r="534">
          <cell r="A534" t="str">
            <v/>
          </cell>
          <cell r="B534" t="str">
            <v/>
          </cell>
          <cell r="D534" t="str">
            <v/>
          </cell>
          <cell r="F534">
            <v>0</v>
          </cell>
          <cell r="G534">
            <v>0</v>
          </cell>
        </row>
        <row r="535">
          <cell r="A535" t="str">
            <v/>
          </cell>
          <cell r="B535" t="str">
            <v/>
          </cell>
          <cell r="D535" t="str">
            <v/>
          </cell>
          <cell r="F535">
            <v>0</v>
          </cell>
          <cell r="G535">
            <v>0</v>
          </cell>
        </row>
        <row r="536">
          <cell r="A536" t="str">
            <v/>
          </cell>
          <cell r="B536" t="str">
            <v/>
          </cell>
          <cell r="D536" t="str">
            <v/>
          </cell>
          <cell r="F536">
            <v>0</v>
          </cell>
          <cell r="G536">
            <v>0</v>
          </cell>
        </row>
        <row r="537">
          <cell r="A537" t="str">
            <v/>
          </cell>
          <cell r="B537" t="str">
            <v/>
          </cell>
          <cell r="D537" t="str">
            <v/>
          </cell>
          <cell r="F537">
            <v>0</v>
          </cell>
          <cell r="G537">
            <v>0</v>
          </cell>
        </row>
        <row r="538">
          <cell r="A538" t="str">
            <v/>
          </cell>
          <cell r="B538" t="str">
            <v/>
          </cell>
          <cell r="D538" t="str">
            <v/>
          </cell>
          <cell r="F538">
            <v>0</v>
          </cell>
          <cell r="G538">
            <v>0</v>
          </cell>
        </row>
        <row r="539">
          <cell r="A539" t="str">
            <v/>
          </cell>
          <cell r="B539" t="str">
            <v/>
          </cell>
          <cell r="D539" t="str">
            <v/>
          </cell>
          <cell r="F539">
            <v>0</v>
          </cell>
          <cell r="G539">
            <v>0</v>
          </cell>
        </row>
        <row r="540">
          <cell r="A540" t="str">
            <v/>
          </cell>
          <cell r="B540" t="str">
            <v/>
          </cell>
          <cell r="D540" t="str">
            <v/>
          </cell>
          <cell r="F540">
            <v>0</v>
          </cell>
          <cell r="G540">
            <v>0</v>
          </cell>
        </row>
        <row r="541">
          <cell r="A541" t="str">
            <v/>
          </cell>
          <cell r="B541" t="str">
            <v/>
          </cell>
          <cell r="D541" t="str">
            <v/>
          </cell>
          <cell r="F541">
            <v>0</v>
          </cell>
          <cell r="G541">
            <v>0</v>
          </cell>
        </row>
        <row r="542">
          <cell r="A542" t="str">
            <v/>
          </cell>
          <cell r="B542" t="str">
            <v/>
          </cell>
          <cell r="D542" t="str">
            <v/>
          </cell>
          <cell r="F542">
            <v>0</v>
          </cell>
          <cell r="G542">
            <v>0</v>
          </cell>
        </row>
        <row r="543">
          <cell r="A543" t="str">
            <v/>
          </cell>
          <cell r="B543" t="str">
            <v/>
          </cell>
          <cell r="D543" t="str">
            <v/>
          </cell>
          <cell r="F543">
            <v>0</v>
          </cell>
          <cell r="G543">
            <v>0</v>
          </cell>
        </row>
        <row r="544">
          <cell r="A544" t="str">
            <v/>
          </cell>
          <cell r="B544" t="str">
            <v/>
          </cell>
          <cell r="D544" t="str">
            <v/>
          </cell>
          <cell r="F544">
            <v>0</v>
          </cell>
          <cell r="G544">
            <v>0</v>
          </cell>
        </row>
        <row r="545">
          <cell r="F545" t="str">
            <v>Total A</v>
          </cell>
          <cell r="G545">
            <v>0</v>
          </cell>
        </row>
        <row r="546">
          <cell r="A546" t="str">
            <v>B - MANO DE OBRA</v>
          </cell>
        </row>
        <row r="547">
          <cell r="A547" t="str">
            <v/>
          </cell>
          <cell r="B547" t="str">
            <v/>
          </cell>
          <cell r="D547" t="str">
            <v/>
          </cell>
          <cell r="F547">
            <v>0</v>
          </cell>
          <cell r="G547">
            <v>0</v>
          </cell>
        </row>
        <row r="548">
          <cell r="A548" t="str">
            <v/>
          </cell>
          <cell r="B548" t="str">
            <v/>
          </cell>
          <cell r="D548" t="str">
            <v/>
          </cell>
          <cell r="F548">
            <v>0</v>
          </cell>
          <cell r="G548">
            <v>0</v>
          </cell>
        </row>
        <row r="549">
          <cell r="A549" t="str">
            <v/>
          </cell>
          <cell r="B549" t="str">
            <v/>
          </cell>
          <cell r="D549" t="str">
            <v/>
          </cell>
          <cell r="F549">
            <v>0</v>
          </cell>
          <cell r="G549">
            <v>0</v>
          </cell>
        </row>
        <row r="550">
          <cell r="A550" t="str">
            <v/>
          </cell>
          <cell r="B550" t="str">
            <v/>
          </cell>
          <cell r="D550" t="str">
            <v/>
          </cell>
          <cell r="F550">
            <v>0</v>
          </cell>
          <cell r="G550">
            <v>0</v>
          </cell>
        </row>
        <row r="551">
          <cell r="A551" t="str">
            <v/>
          </cell>
          <cell r="B551" t="str">
            <v/>
          </cell>
          <cell r="D551" t="str">
            <v/>
          </cell>
          <cell r="F551">
            <v>0</v>
          </cell>
          <cell r="G551">
            <v>0</v>
          </cell>
        </row>
        <row r="552">
          <cell r="A552" t="str">
            <v/>
          </cell>
          <cell r="B552" t="str">
            <v/>
          </cell>
          <cell r="D552" t="str">
            <v/>
          </cell>
          <cell r="F552">
            <v>0</v>
          </cell>
          <cell r="G552">
            <v>0</v>
          </cell>
        </row>
        <row r="553">
          <cell r="A553" t="str">
            <v/>
          </cell>
          <cell r="B553" t="str">
            <v/>
          </cell>
          <cell r="D553" t="str">
            <v/>
          </cell>
          <cell r="F553">
            <v>0</v>
          </cell>
          <cell r="G553">
            <v>0</v>
          </cell>
        </row>
        <row r="554">
          <cell r="A554" t="str">
            <v/>
          </cell>
          <cell r="B554" t="str">
            <v/>
          </cell>
          <cell r="D554" t="str">
            <v/>
          </cell>
          <cell r="F554">
            <v>0</v>
          </cell>
          <cell r="G554">
            <v>0</v>
          </cell>
        </row>
        <row r="555">
          <cell r="F555" t="str">
            <v>Total B</v>
          </cell>
          <cell r="G555">
            <v>0</v>
          </cell>
        </row>
        <row r="556">
          <cell r="A556" t="str">
            <v>C - EQUIPOS</v>
          </cell>
        </row>
        <row r="557">
          <cell r="A557" t="str">
            <v/>
          </cell>
          <cell r="B557" t="str">
            <v/>
          </cell>
          <cell r="D557" t="str">
            <v/>
          </cell>
          <cell r="F557">
            <v>0</v>
          </cell>
          <cell r="G557">
            <v>0</v>
          </cell>
        </row>
        <row r="558">
          <cell r="A558" t="str">
            <v/>
          </cell>
          <cell r="B558" t="str">
            <v/>
          </cell>
          <cell r="D558" t="str">
            <v/>
          </cell>
          <cell r="F558">
            <v>0</v>
          </cell>
          <cell r="G558">
            <v>0</v>
          </cell>
        </row>
        <row r="559">
          <cell r="A559" t="str">
            <v/>
          </cell>
          <cell r="B559" t="str">
            <v/>
          </cell>
          <cell r="D559" t="str">
            <v/>
          </cell>
          <cell r="F559">
            <v>0</v>
          </cell>
          <cell r="G559">
            <v>0</v>
          </cell>
        </row>
        <row r="560">
          <cell r="A560" t="str">
            <v/>
          </cell>
          <cell r="B560" t="str">
            <v/>
          </cell>
          <cell r="D560" t="str">
            <v/>
          </cell>
          <cell r="F560">
            <v>0</v>
          </cell>
          <cell r="G560">
            <v>0</v>
          </cell>
        </row>
        <row r="561">
          <cell r="A561" t="str">
            <v/>
          </cell>
          <cell r="B561" t="str">
            <v/>
          </cell>
          <cell r="D561" t="str">
            <v/>
          </cell>
          <cell r="F561">
            <v>0</v>
          </cell>
          <cell r="G561">
            <v>0</v>
          </cell>
        </row>
        <row r="562">
          <cell r="A562" t="str">
            <v/>
          </cell>
          <cell r="B562" t="str">
            <v/>
          </cell>
          <cell r="D562" t="str">
            <v/>
          </cell>
          <cell r="F562">
            <v>0</v>
          </cell>
          <cell r="G562">
            <v>0</v>
          </cell>
        </row>
        <row r="563">
          <cell r="A563" t="str">
            <v/>
          </cell>
          <cell r="B563" t="str">
            <v/>
          </cell>
          <cell r="D563" t="str">
            <v/>
          </cell>
          <cell r="F563">
            <v>0</v>
          </cell>
          <cell r="G563">
            <v>0</v>
          </cell>
        </row>
        <row r="564">
          <cell r="A564" t="str">
            <v/>
          </cell>
          <cell r="B564" t="str">
            <v/>
          </cell>
          <cell r="D564" t="str">
            <v/>
          </cell>
          <cell r="F564">
            <v>0</v>
          </cell>
          <cell r="G564">
            <v>0</v>
          </cell>
        </row>
        <row r="565">
          <cell r="A565" t="str">
            <v/>
          </cell>
          <cell r="B565" t="str">
            <v/>
          </cell>
          <cell r="D565" t="str">
            <v/>
          </cell>
          <cell r="F565">
            <v>0</v>
          </cell>
          <cell r="G565">
            <v>0</v>
          </cell>
        </row>
        <row r="566">
          <cell r="A566" t="str">
            <v/>
          </cell>
          <cell r="B566" t="str">
            <v/>
          </cell>
          <cell r="D566" t="str">
            <v/>
          </cell>
          <cell r="F566">
            <v>0</v>
          </cell>
          <cell r="G566">
            <v>0</v>
          </cell>
        </row>
        <row r="567">
          <cell r="F567" t="str">
            <v>Total C</v>
          </cell>
          <cell r="G567">
            <v>0</v>
          </cell>
        </row>
        <row r="569">
          <cell r="A569" t="str">
            <v/>
          </cell>
          <cell r="B569" t="str">
            <v/>
          </cell>
          <cell r="D569" t="str">
            <v>COSTO NETO</v>
          </cell>
          <cell r="F569" t="str">
            <v>Total D=A+B+C</v>
          </cell>
          <cell r="G569">
            <v>0</v>
          </cell>
        </row>
        <row r="571">
          <cell r="A571" t="str">
            <v>ANALISIS DE PRECIOS</v>
          </cell>
        </row>
        <row r="572">
          <cell r="A572" t="str">
            <v>COMITENTE:</v>
          </cell>
          <cell r="B572" t="str">
            <v>INSTITUTO PROVINCIAL DE LA VIVIENDA</v>
          </cell>
        </row>
        <row r="573">
          <cell r="A573" t="str">
            <v>CONTRATISTA:</v>
          </cell>
          <cell r="B573">
            <v>0</v>
          </cell>
        </row>
        <row r="574">
          <cell r="A574" t="str">
            <v>OBRA:</v>
          </cell>
          <cell r="B574">
            <v>0</v>
          </cell>
          <cell r="F574" t="str">
            <v>PRECIOS A:</v>
          </cell>
          <cell r="G574">
            <v>0</v>
          </cell>
        </row>
        <row r="575">
          <cell r="A575" t="str">
            <v>UBICACIÓN:</v>
          </cell>
          <cell r="B575">
            <v>0</v>
          </cell>
        </row>
        <row r="576">
          <cell r="A576" t="str">
            <v>RUBRO:</v>
          </cell>
          <cell r="C576">
            <v>0</v>
          </cell>
        </row>
        <row r="577">
          <cell r="A577" t="str">
            <v>ITEM:</v>
          </cell>
          <cell r="B577" t="str">
            <v/>
          </cell>
          <cell r="C577" t="str">
            <v/>
          </cell>
          <cell r="F577" t="str">
            <v>UNIDAD:</v>
          </cell>
          <cell r="G577" t="str">
            <v/>
          </cell>
        </row>
        <row r="579">
          <cell r="A579" t="str">
            <v>DATOS REDETERMINACION</v>
          </cell>
          <cell r="C579" t="str">
            <v>DESIGNACION</v>
          </cell>
          <cell r="D579" t="str">
            <v>U</v>
          </cell>
          <cell r="E579" t="str">
            <v>Cantidad</v>
          </cell>
          <cell r="F579" t="str">
            <v>$ Unitarios</v>
          </cell>
          <cell r="G579" t="str">
            <v>$ Parcial</v>
          </cell>
        </row>
        <row r="580">
          <cell r="A580" t="str">
            <v>CÓDIGO</v>
          </cell>
          <cell r="B580" t="str">
            <v>DESCRIPCIÓN</v>
          </cell>
        </row>
        <row r="581">
          <cell r="A581" t="str">
            <v>A - MATERIALES</v>
          </cell>
        </row>
        <row r="582">
          <cell r="A582" t="str">
            <v/>
          </cell>
          <cell r="B582" t="str">
            <v/>
          </cell>
          <cell r="D582" t="str">
            <v/>
          </cell>
          <cell r="F582">
            <v>0</v>
          </cell>
          <cell r="G582">
            <v>0</v>
          </cell>
        </row>
        <row r="583">
          <cell r="A583" t="str">
            <v/>
          </cell>
          <cell r="B583" t="str">
            <v/>
          </cell>
          <cell r="D583" t="str">
            <v/>
          </cell>
          <cell r="F583">
            <v>0</v>
          </cell>
          <cell r="G583">
            <v>0</v>
          </cell>
        </row>
        <row r="584">
          <cell r="A584" t="str">
            <v/>
          </cell>
          <cell r="B584" t="str">
            <v/>
          </cell>
          <cell r="D584" t="str">
            <v/>
          </cell>
          <cell r="F584">
            <v>0</v>
          </cell>
          <cell r="G584">
            <v>0</v>
          </cell>
        </row>
        <row r="585">
          <cell r="A585" t="str">
            <v/>
          </cell>
          <cell r="B585" t="str">
            <v/>
          </cell>
          <cell r="D585" t="str">
            <v/>
          </cell>
          <cell r="F585">
            <v>0</v>
          </cell>
          <cell r="G585">
            <v>0</v>
          </cell>
        </row>
        <row r="586">
          <cell r="A586" t="str">
            <v/>
          </cell>
          <cell r="B586" t="str">
            <v/>
          </cell>
          <cell r="D586" t="str">
            <v/>
          </cell>
          <cell r="F586">
            <v>0</v>
          </cell>
          <cell r="G586">
            <v>0</v>
          </cell>
        </row>
        <row r="587">
          <cell r="A587" t="str">
            <v/>
          </cell>
          <cell r="B587" t="str">
            <v/>
          </cell>
          <cell r="D587" t="str">
            <v/>
          </cell>
          <cell r="F587">
            <v>0</v>
          </cell>
          <cell r="G587">
            <v>0</v>
          </cell>
        </row>
        <row r="588">
          <cell r="A588" t="str">
            <v/>
          </cell>
          <cell r="B588" t="str">
            <v/>
          </cell>
          <cell r="D588" t="str">
            <v/>
          </cell>
          <cell r="F588">
            <v>0</v>
          </cell>
          <cell r="G588">
            <v>0</v>
          </cell>
        </row>
        <row r="589">
          <cell r="A589" t="str">
            <v/>
          </cell>
          <cell r="B589" t="str">
            <v/>
          </cell>
          <cell r="D589" t="str">
            <v/>
          </cell>
          <cell r="F589">
            <v>0</v>
          </cell>
          <cell r="G589">
            <v>0</v>
          </cell>
        </row>
        <row r="590">
          <cell r="A590" t="str">
            <v/>
          </cell>
          <cell r="B590" t="str">
            <v/>
          </cell>
          <cell r="D590" t="str">
            <v/>
          </cell>
          <cell r="F590">
            <v>0</v>
          </cell>
          <cell r="G590">
            <v>0</v>
          </cell>
        </row>
        <row r="591">
          <cell r="A591" t="str">
            <v/>
          </cell>
          <cell r="B591" t="str">
            <v/>
          </cell>
          <cell r="D591" t="str">
            <v/>
          </cell>
          <cell r="F591">
            <v>0</v>
          </cell>
          <cell r="G591">
            <v>0</v>
          </cell>
        </row>
        <row r="592">
          <cell r="A592" t="str">
            <v/>
          </cell>
          <cell r="B592" t="str">
            <v/>
          </cell>
          <cell r="D592" t="str">
            <v/>
          </cell>
          <cell r="F592">
            <v>0</v>
          </cell>
          <cell r="G592">
            <v>0</v>
          </cell>
        </row>
        <row r="593">
          <cell r="A593" t="str">
            <v/>
          </cell>
          <cell r="B593" t="str">
            <v/>
          </cell>
          <cell r="D593" t="str">
            <v/>
          </cell>
          <cell r="F593">
            <v>0</v>
          </cell>
          <cell r="G593">
            <v>0</v>
          </cell>
        </row>
        <row r="594">
          <cell r="A594" t="str">
            <v/>
          </cell>
          <cell r="B594" t="str">
            <v/>
          </cell>
          <cell r="D594" t="str">
            <v/>
          </cell>
          <cell r="F594">
            <v>0</v>
          </cell>
          <cell r="G594">
            <v>0</v>
          </cell>
        </row>
        <row r="595">
          <cell r="A595" t="str">
            <v/>
          </cell>
          <cell r="B595" t="str">
            <v/>
          </cell>
          <cell r="D595" t="str">
            <v/>
          </cell>
          <cell r="F595">
            <v>0</v>
          </cell>
          <cell r="G595">
            <v>0</v>
          </cell>
        </row>
        <row r="596">
          <cell r="A596" t="str">
            <v/>
          </cell>
          <cell r="B596" t="str">
            <v/>
          </cell>
          <cell r="D596" t="str">
            <v/>
          </cell>
          <cell r="F596">
            <v>0</v>
          </cell>
          <cell r="G596">
            <v>0</v>
          </cell>
        </row>
        <row r="597">
          <cell r="A597" t="str">
            <v/>
          </cell>
          <cell r="B597" t="str">
            <v/>
          </cell>
          <cell r="D597" t="str">
            <v/>
          </cell>
          <cell r="F597">
            <v>0</v>
          </cell>
          <cell r="G597">
            <v>0</v>
          </cell>
        </row>
        <row r="598">
          <cell r="A598" t="str">
            <v/>
          </cell>
          <cell r="B598" t="str">
            <v/>
          </cell>
          <cell r="D598" t="str">
            <v/>
          </cell>
          <cell r="F598">
            <v>0</v>
          </cell>
          <cell r="G598">
            <v>0</v>
          </cell>
        </row>
        <row r="599">
          <cell r="A599" t="str">
            <v/>
          </cell>
          <cell r="B599" t="str">
            <v/>
          </cell>
          <cell r="D599" t="str">
            <v/>
          </cell>
          <cell r="F599">
            <v>0</v>
          </cell>
          <cell r="G599">
            <v>0</v>
          </cell>
        </row>
        <row r="600">
          <cell r="A600" t="str">
            <v/>
          </cell>
          <cell r="B600" t="str">
            <v/>
          </cell>
          <cell r="D600" t="str">
            <v/>
          </cell>
          <cell r="F600">
            <v>0</v>
          </cell>
          <cell r="G600">
            <v>0</v>
          </cell>
        </row>
        <row r="601">
          <cell r="A601" t="str">
            <v/>
          </cell>
          <cell r="B601" t="str">
            <v/>
          </cell>
          <cell r="D601" t="str">
            <v/>
          </cell>
          <cell r="F601">
            <v>0</v>
          </cell>
          <cell r="G601">
            <v>0</v>
          </cell>
        </row>
        <row r="602">
          <cell r="F602" t="str">
            <v>Total A</v>
          </cell>
          <cell r="G602">
            <v>0</v>
          </cell>
        </row>
        <row r="603">
          <cell r="A603" t="str">
            <v>B - MANO DE OBRA</v>
          </cell>
        </row>
        <row r="604">
          <cell r="A604" t="str">
            <v/>
          </cell>
          <cell r="B604" t="str">
            <v/>
          </cell>
          <cell r="D604" t="str">
            <v/>
          </cell>
          <cell r="F604">
            <v>0</v>
          </cell>
          <cell r="G604">
            <v>0</v>
          </cell>
        </row>
        <row r="605">
          <cell r="A605" t="str">
            <v/>
          </cell>
          <cell r="B605" t="str">
            <v/>
          </cell>
          <cell r="D605" t="str">
            <v/>
          </cell>
          <cell r="F605">
            <v>0</v>
          </cell>
          <cell r="G605">
            <v>0</v>
          </cell>
        </row>
        <row r="606">
          <cell r="A606" t="str">
            <v/>
          </cell>
          <cell r="B606" t="str">
            <v/>
          </cell>
          <cell r="D606" t="str">
            <v/>
          </cell>
          <cell r="F606">
            <v>0</v>
          </cell>
          <cell r="G606">
            <v>0</v>
          </cell>
        </row>
        <row r="607">
          <cell r="A607" t="str">
            <v/>
          </cell>
          <cell r="B607" t="str">
            <v/>
          </cell>
          <cell r="D607" t="str">
            <v/>
          </cell>
          <cell r="F607">
            <v>0</v>
          </cell>
          <cell r="G607">
            <v>0</v>
          </cell>
        </row>
        <row r="608">
          <cell r="A608" t="str">
            <v/>
          </cell>
          <cell r="B608" t="str">
            <v/>
          </cell>
          <cell r="D608" t="str">
            <v/>
          </cell>
          <cell r="F608">
            <v>0</v>
          </cell>
          <cell r="G608">
            <v>0</v>
          </cell>
        </row>
        <row r="609">
          <cell r="A609" t="str">
            <v/>
          </cell>
          <cell r="B609" t="str">
            <v/>
          </cell>
          <cell r="D609" t="str">
            <v/>
          </cell>
          <cell r="F609">
            <v>0</v>
          </cell>
          <cell r="G609">
            <v>0</v>
          </cell>
        </row>
        <row r="610">
          <cell r="A610" t="str">
            <v/>
          </cell>
          <cell r="B610" t="str">
            <v/>
          </cell>
          <cell r="D610" t="str">
            <v/>
          </cell>
          <cell r="F610">
            <v>0</v>
          </cell>
          <cell r="G610">
            <v>0</v>
          </cell>
        </row>
        <row r="611">
          <cell r="A611" t="str">
            <v/>
          </cell>
          <cell r="B611" t="str">
            <v/>
          </cell>
          <cell r="D611" t="str">
            <v/>
          </cell>
          <cell r="F611">
            <v>0</v>
          </cell>
          <cell r="G611">
            <v>0</v>
          </cell>
        </row>
        <row r="612">
          <cell r="F612" t="str">
            <v>Total B</v>
          </cell>
          <cell r="G612">
            <v>0</v>
          </cell>
        </row>
        <row r="613">
          <cell r="A613" t="str">
            <v>C - EQUIPOS</v>
          </cell>
        </row>
        <row r="614">
          <cell r="A614" t="str">
            <v/>
          </cell>
          <cell r="B614" t="str">
            <v/>
          </cell>
          <cell r="D614" t="str">
            <v/>
          </cell>
          <cell r="F614">
            <v>0</v>
          </cell>
          <cell r="G614">
            <v>0</v>
          </cell>
        </row>
        <row r="615">
          <cell r="A615" t="str">
            <v/>
          </cell>
          <cell r="B615" t="str">
            <v/>
          </cell>
          <cell r="D615" t="str">
            <v/>
          </cell>
          <cell r="F615">
            <v>0</v>
          </cell>
          <cell r="G615">
            <v>0</v>
          </cell>
        </row>
        <row r="616">
          <cell r="A616" t="str">
            <v/>
          </cell>
          <cell r="B616" t="str">
            <v/>
          </cell>
          <cell r="D616" t="str">
            <v/>
          </cell>
          <cell r="F616">
            <v>0</v>
          </cell>
          <cell r="G616">
            <v>0</v>
          </cell>
        </row>
        <row r="617">
          <cell r="A617" t="str">
            <v/>
          </cell>
          <cell r="B617" t="str">
            <v/>
          </cell>
          <cell r="D617" t="str">
            <v/>
          </cell>
          <cell r="F617">
            <v>0</v>
          </cell>
          <cell r="G617">
            <v>0</v>
          </cell>
        </row>
        <row r="618">
          <cell r="A618" t="str">
            <v/>
          </cell>
          <cell r="B618" t="str">
            <v/>
          </cell>
          <cell r="D618" t="str">
            <v/>
          </cell>
          <cell r="F618">
            <v>0</v>
          </cell>
          <cell r="G618">
            <v>0</v>
          </cell>
        </row>
        <row r="619">
          <cell r="A619" t="str">
            <v/>
          </cell>
          <cell r="B619" t="str">
            <v/>
          </cell>
          <cell r="D619" t="str">
            <v/>
          </cell>
          <cell r="F619">
            <v>0</v>
          </cell>
          <cell r="G619">
            <v>0</v>
          </cell>
        </row>
        <row r="620">
          <cell r="A620" t="str">
            <v/>
          </cell>
          <cell r="B620" t="str">
            <v/>
          </cell>
          <cell r="D620" t="str">
            <v/>
          </cell>
          <cell r="F620">
            <v>0</v>
          </cell>
          <cell r="G620">
            <v>0</v>
          </cell>
        </row>
        <row r="621">
          <cell r="A621" t="str">
            <v/>
          </cell>
          <cell r="B621" t="str">
            <v/>
          </cell>
          <cell r="D621" t="str">
            <v/>
          </cell>
          <cell r="F621">
            <v>0</v>
          </cell>
          <cell r="G621">
            <v>0</v>
          </cell>
        </row>
        <row r="622">
          <cell r="A622" t="str">
            <v/>
          </cell>
          <cell r="B622" t="str">
            <v/>
          </cell>
          <cell r="D622" t="str">
            <v/>
          </cell>
          <cell r="F622">
            <v>0</v>
          </cell>
          <cell r="G622">
            <v>0</v>
          </cell>
        </row>
        <row r="623">
          <cell r="A623" t="str">
            <v/>
          </cell>
          <cell r="B623" t="str">
            <v/>
          </cell>
          <cell r="D623" t="str">
            <v/>
          </cell>
          <cell r="F623">
            <v>0</v>
          </cell>
          <cell r="G623">
            <v>0</v>
          </cell>
        </row>
        <row r="624">
          <cell r="F624" t="str">
            <v>Total C</v>
          </cell>
          <cell r="G624">
            <v>0</v>
          </cell>
        </row>
        <row r="626">
          <cell r="A626" t="str">
            <v/>
          </cell>
          <cell r="B626" t="str">
            <v/>
          </cell>
          <cell r="D626" t="str">
            <v>COSTO NETO</v>
          </cell>
          <cell r="F626" t="str">
            <v>Total D=A+B+C</v>
          </cell>
          <cell r="G626">
            <v>0</v>
          </cell>
        </row>
        <row r="628">
          <cell r="A628" t="str">
            <v>ANALISIS DE PRECIOS</v>
          </cell>
        </row>
        <row r="629">
          <cell r="A629" t="str">
            <v>COMITENTE:</v>
          </cell>
          <cell r="B629" t="str">
            <v>INSTITUTO PROVINCIAL DE LA VIVIENDA</v>
          </cell>
        </row>
        <row r="630">
          <cell r="A630" t="str">
            <v>CONTRATISTA:</v>
          </cell>
          <cell r="B630">
            <v>0</v>
          </cell>
        </row>
        <row r="631">
          <cell r="A631" t="str">
            <v>OBRA:</v>
          </cell>
          <cell r="B631">
            <v>0</v>
          </cell>
          <cell r="F631" t="str">
            <v>PRECIOS A:</v>
          </cell>
          <cell r="G631">
            <v>0</v>
          </cell>
        </row>
        <row r="632">
          <cell r="A632" t="str">
            <v>UBICACIÓN:</v>
          </cell>
          <cell r="B632">
            <v>0</v>
          </cell>
        </row>
        <row r="633">
          <cell r="A633" t="str">
            <v>RUBRO:</v>
          </cell>
          <cell r="C633">
            <v>0</v>
          </cell>
        </row>
        <row r="634">
          <cell r="A634" t="str">
            <v>ITEM:</v>
          </cell>
          <cell r="B634" t="str">
            <v/>
          </cell>
          <cell r="C634" t="str">
            <v/>
          </cell>
          <cell r="F634" t="str">
            <v>UNIDAD:</v>
          </cell>
          <cell r="G634" t="str">
            <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row>
        <row r="638">
          <cell r="A638" t="str">
            <v>A - MATERIALES</v>
          </cell>
        </row>
        <row r="639">
          <cell r="A639" t="str">
            <v/>
          </cell>
          <cell r="B639" t="str">
            <v/>
          </cell>
          <cell r="D639" t="str">
            <v/>
          </cell>
          <cell r="F639">
            <v>0</v>
          </cell>
          <cell r="G639">
            <v>0</v>
          </cell>
        </row>
        <row r="640">
          <cell r="A640" t="str">
            <v/>
          </cell>
          <cell r="B640" t="str">
            <v/>
          </cell>
          <cell r="D640" t="str">
            <v/>
          </cell>
          <cell r="F640">
            <v>0</v>
          </cell>
          <cell r="G640">
            <v>0</v>
          </cell>
        </row>
        <row r="641">
          <cell r="A641" t="str">
            <v/>
          </cell>
          <cell r="B641" t="str">
            <v/>
          </cell>
          <cell r="D641" t="str">
            <v/>
          </cell>
          <cell r="F641">
            <v>0</v>
          </cell>
          <cell r="G641">
            <v>0</v>
          </cell>
        </row>
        <row r="642">
          <cell r="A642" t="str">
            <v/>
          </cell>
          <cell r="B642" t="str">
            <v/>
          </cell>
          <cell r="D642" t="str">
            <v/>
          </cell>
          <cell r="F642">
            <v>0</v>
          </cell>
          <cell r="G642">
            <v>0</v>
          </cell>
        </row>
        <row r="643">
          <cell r="A643" t="str">
            <v/>
          </cell>
          <cell r="B643" t="str">
            <v/>
          </cell>
          <cell r="D643" t="str">
            <v/>
          </cell>
          <cell r="F643">
            <v>0</v>
          </cell>
          <cell r="G643">
            <v>0</v>
          </cell>
        </row>
        <row r="644">
          <cell r="A644" t="str">
            <v/>
          </cell>
          <cell r="B644" t="str">
            <v/>
          </cell>
          <cell r="D644" t="str">
            <v/>
          </cell>
          <cell r="F644">
            <v>0</v>
          </cell>
          <cell r="G644">
            <v>0</v>
          </cell>
        </row>
        <row r="645">
          <cell r="A645" t="str">
            <v/>
          </cell>
          <cell r="B645" t="str">
            <v/>
          </cell>
          <cell r="D645" t="str">
            <v/>
          </cell>
          <cell r="F645">
            <v>0</v>
          </cell>
          <cell r="G645">
            <v>0</v>
          </cell>
        </row>
        <row r="646">
          <cell r="A646" t="str">
            <v/>
          </cell>
          <cell r="B646" t="str">
            <v/>
          </cell>
          <cell r="D646" t="str">
            <v/>
          </cell>
          <cell r="F646">
            <v>0</v>
          </cell>
          <cell r="G646">
            <v>0</v>
          </cell>
        </row>
        <row r="647">
          <cell r="A647" t="str">
            <v/>
          </cell>
          <cell r="B647" t="str">
            <v/>
          </cell>
          <cell r="D647" t="str">
            <v/>
          </cell>
          <cell r="F647">
            <v>0</v>
          </cell>
          <cell r="G647">
            <v>0</v>
          </cell>
        </row>
        <row r="648">
          <cell r="A648" t="str">
            <v/>
          </cell>
          <cell r="B648" t="str">
            <v/>
          </cell>
          <cell r="D648" t="str">
            <v/>
          </cell>
          <cell r="F648">
            <v>0</v>
          </cell>
          <cell r="G648">
            <v>0</v>
          </cell>
        </row>
        <row r="649">
          <cell r="A649" t="str">
            <v/>
          </cell>
          <cell r="B649" t="str">
            <v/>
          </cell>
          <cell r="D649" t="str">
            <v/>
          </cell>
          <cell r="F649">
            <v>0</v>
          </cell>
          <cell r="G649">
            <v>0</v>
          </cell>
        </row>
        <row r="650">
          <cell r="A650" t="str">
            <v/>
          </cell>
          <cell r="B650" t="str">
            <v/>
          </cell>
          <cell r="D650" t="str">
            <v/>
          </cell>
          <cell r="F650">
            <v>0</v>
          </cell>
          <cell r="G650">
            <v>0</v>
          </cell>
        </row>
        <row r="651">
          <cell r="A651" t="str">
            <v/>
          </cell>
          <cell r="B651" t="str">
            <v/>
          </cell>
          <cell r="D651" t="str">
            <v/>
          </cell>
          <cell r="F651">
            <v>0</v>
          </cell>
          <cell r="G651">
            <v>0</v>
          </cell>
        </row>
        <row r="652">
          <cell r="A652" t="str">
            <v/>
          </cell>
          <cell r="B652" t="str">
            <v/>
          </cell>
          <cell r="D652" t="str">
            <v/>
          </cell>
          <cell r="F652">
            <v>0</v>
          </cell>
          <cell r="G652">
            <v>0</v>
          </cell>
        </row>
        <row r="653">
          <cell r="A653" t="str">
            <v/>
          </cell>
          <cell r="B653" t="str">
            <v/>
          </cell>
          <cell r="D653" t="str">
            <v/>
          </cell>
          <cell r="F653">
            <v>0</v>
          </cell>
          <cell r="G653">
            <v>0</v>
          </cell>
        </row>
        <row r="654">
          <cell r="A654" t="str">
            <v/>
          </cell>
          <cell r="B654" t="str">
            <v/>
          </cell>
          <cell r="D654" t="str">
            <v/>
          </cell>
          <cell r="F654">
            <v>0</v>
          </cell>
          <cell r="G654">
            <v>0</v>
          </cell>
        </row>
        <row r="655">
          <cell r="A655" t="str">
            <v/>
          </cell>
          <cell r="B655" t="str">
            <v/>
          </cell>
          <cell r="D655" t="str">
            <v/>
          </cell>
          <cell r="F655">
            <v>0</v>
          </cell>
          <cell r="G655">
            <v>0</v>
          </cell>
        </row>
        <row r="656">
          <cell r="A656" t="str">
            <v/>
          </cell>
          <cell r="B656" t="str">
            <v/>
          </cell>
          <cell r="D656" t="str">
            <v/>
          </cell>
          <cell r="F656">
            <v>0</v>
          </cell>
          <cell r="G656">
            <v>0</v>
          </cell>
        </row>
        <row r="657">
          <cell r="A657" t="str">
            <v/>
          </cell>
          <cell r="B657" t="str">
            <v/>
          </cell>
          <cell r="D657" t="str">
            <v/>
          </cell>
          <cell r="F657">
            <v>0</v>
          </cell>
          <cell r="G657">
            <v>0</v>
          </cell>
        </row>
        <row r="658">
          <cell r="A658" t="str">
            <v/>
          </cell>
          <cell r="B658" t="str">
            <v/>
          </cell>
          <cell r="D658" t="str">
            <v/>
          </cell>
          <cell r="F658">
            <v>0</v>
          </cell>
          <cell r="G658">
            <v>0</v>
          </cell>
        </row>
        <row r="659">
          <cell r="F659" t="str">
            <v>Total A</v>
          </cell>
          <cell r="G659">
            <v>0</v>
          </cell>
        </row>
        <row r="660">
          <cell r="A660" t="str">
            <v>B - MANO DE OBRA</v>
          </cell>
        </row>
        <row r="661">
          <cell r="A661" t="str">
            <v/>
          </cell>
          <cell r="B661" t="str">
            <v/>
          </cell>
          <cell r="D661" t="str">
            <v/>
          </cell>
          <cell r="F661">
            <v>0</v>
          </cell>
          <cell r="G661">
            <v>0</v>
          </cell>
        </row>
        <row r="662">
          <cell r="A662" t="str">
            <v/>
          </cell>
          <cell r="B662" t="str">
            <v/>
          </cell>
          <cell r="D662" t="str">
            <v/>
          </cell>
          <cell r="F662">
            <v>0</v>
          </cell>
          <cell r="G662">
            <v>0</v>
          </cell>
        </row>
        <row r="663">
          <cell r="A663" t="str">
            <v/>
          </cell>
          <cell r="B663" t="str">
            <v/>
          </cell>
          <cell r="D663" t="str">
            <v/>
          </cell>
          <cell r="F663">
            <v>0</v>
          </cell>
          <cell r="G663">
            <v>0</v>
          </cell>
        </row>
        <row r="664">
          <cell r="A664" t="str">
            <v/>
          </cell>
          <cell r="B664" t="str">
            <v/>
          </cell>
          <cell r="D664" t="str">
            <v/>
          </cell>
          <cell r="F664">
            <v>0</v>
          </cell>
          <cell r="G664">
            <v>0</v>
          </cell>
        </row>
        <row r="665">
          <cell r="A665" t="str">
            <v/>
          </cell>
          <cell r="B665" t="str">
            <v/>
          </cell>
          <cell r="D665" t="str">
            <v/>
          </cell>
          <cell r="F665">
            <v>0</v>
          </cell>
          <cell r="G665">
            <v>0</v>
          </cell>
        </row>
        <row r="666">
          <cell r="A666" t="str">
            <v/>
          </cell>
          <cell r="B666" t="str">
            <v/>
          </cell>
          <cell r="D666" t="str">
            <v/>
          </cell>
          <cell r="F666">
            <v>0</v>
          </cell>
          <cell r="G666">
            <v>0</v>
          </cell>
        </row>
        <row r="667">
          <cell r="A667" t="str">
            <v/>
          </cell>
          <cell r="B667" t="str">
            <v/>
          </cell>
          <cell r="D667" t="str">
            <v/>
          </cell>
          <cell r="F667">
            <v>0</v>
          </cell>
          <cell r="G667">
            <v>0</v>
          </cell>
        </row>
        <row r="668">
          <cell r="A668" t="str">
            <v/>
          </cell>
          <cell r="B668" t="str">
            <v/>
          </cell>
          <cell r="D668" t="str">
            <v/>
          </cell>
          <cell r="F668">
            <v>0</v>
          </cell>
          <cell r="G668">
            <v>0</v>
          </cell>
        </row>
        <row r="669">
          <cell r="F669" t="str">
            <v>Total B</v>
          </cell>
          <cell r="G669">
            <v>0</v>
          </cell>
        </row>
        <row r="670">
          <cell r="A670" t="str">
            <v>C - EQUIPOS</v>
          </cell>
        </row>
        <row r="671">
          <cell r="A671" t="str">
            <v/>
          </cell>
          <cell r="B671" t="str">
            <v/>
          </cell>
          <cell r="D671" t="str">
            <v/>
          </cell>
          <cell r="F671">
            <v>0</v>
          </cell>
          <cell r="G671">
            <v>0</v>
          </cell>
        </row>
        <row r="672">
          <cell r="A672" t="str">
            <v/>
          </cell>
          <cell r="B672" t="str">
            <v/>
          </cell>
          <cell r="D672" t="str">
            <v/>
          </cell>
          <cell r="F672">
            <v>0</v>
          </cell>
          <cell r="G672">
            <v>0</v>
          </cell>
        </row>
        <row r="673">
          <cell r="A673" t="str">
            <v/>
          </cell>
          <cell r="B673" t="str">
            <v/>
          </cell>
          <cell r="D673" t="str">
            <v/>
          </cell>
          <cell r="F673">
            <v>0</v>
          </cell>
          <cell r="G673">
            <v>0</v>
          </cell>
        </row>
        <row r="674">
          <cell r="A674" t="str">
            <v/>
          </cell>
          <cell r="B674" t="str">
            <v/>
          </cell>
          <cell r="D674" t="str">
            <v/>
          </cell>
          <cell r="F674">
            <v>0</v>
          </cell>
          <cell r="G674">
            <v>0</v>
          </cell>
        </row>
        <row r="675">
          <cell r="A675" t="str">
            <v/>
          </cell>
          <cell r="B675" t="str">
            <v/>
          </cell>
          <cell r="D675" t="str">
            <v/>
          </cell>
          <cell r="F675">
            <v>0</v>
          </cell>
          <cell r="G675">
            <v>0</v>
          </cell>
        </row>
        <row r="676">
          <cell r="A676" t="str">
            <v/>
          </cell>
          <cell r="B676" t="str">
            <v/>
          </cell>
          <cell r="D676" t="str">
            <v/>
          </cell>
          <cell r="F676">
            <v>0</v>
          </cell>
          <cell r="G676">
            <v>0</v>
          </cell>
        </row>
        <row r="677">
          <cell r="A677" t="str">
            <v/>
          </cell>
          <cell r="B677" t="str">
            <v/>
          </cell>
          <cell r="D677" t="str">
            <v/>
          </cell>
          <cell r="F677">
            <v>0</v>
          </cell>
          <cell r="G677">
            <v>0</v>
          </cell>
        </row>
        <row r="678">
          <cell r="A678" t="str">
            <v/>
          </cell>
          <cell r="B678" t="str">
            <v/>
          </cell>
          <cell r="D678" t="str">
            <v/>
          </cell>
          <cell r="F678">
            <v>0</v>
          </cell>
          <cell r="G678">
            <v>0</v>
          </cell>
        </row>
        <row r="679">
          <cell r="A679" t="str">
            <v/>
          </cell>
          <cell r="B679" t="str">
            <v/>
          </cell>
          <cell r="D679" t="str">
            <v/>
          </cell>
          <cell r="F679">
            <v>0</v>
          </cell>
          <cell r="G679">
            <v>0</v>
          </cell>
        </row>
        <row r="680">
          <cell r="A680" t="str">
            <v/>
          </cell>
          <cell r="B680" t="str">
            <v/>
          </cell>
          <cell r="D680" t="str">
            <v/>
          </cell>
          <cell r="F680">
            <v>0</v>
          </cell>
          <cell r="G680">
            <v>0</v>
          </cell>
        </row>
        <row r="681">
          <cell r="F681" t="str">
            <v>Total C</v>
          </cell>
          <cell r="G681">
            <v>0</v>
          </cell>
        </row>
        <row r="683">
          <cell r="A683" t="str">
            <v/>
          </cell>
          <cell r="B683" t="str">
            <v/>
          </cell>
          <cell r="D683" t="str">
            <v>COSTO NETO</v>
          </cell>
          <cell r="F683" t="str">
            <v>Total D=A+B+C</v>
          </cell>
          <cell r="G683">
            <v>0</v>
          </cell>
        </row>
        <row r="685">
          <cell r="A685" t="str">
            <v>ANALISIS DE PRECIOS</v>
          </cell>
        </row>
        <row r="686">
          <cell r="A686" t="str">
            <v>COMITENTE:</v>
          </cell>
          <cell r="B686" t="str">
            <v>INSTITUTO PROVINCIAL DE LA VIVIENDA</v>
          </cell>
        </row>
        <row r="687">
          <cell r="A687" t="str">
            <v>CONTRATISTA:</v>
          </cell>
          <cell r="B687">
            <v>0</v>
          </cell>
        </row>
        <row r="688">
          <cell r="A688" t="str">
            <v>OBRA:</v>
          </cell>
          <cell r="B688">
            <v>0</v>
          </cell>
          <cell r="F688" t="str">
            <v>PRECIOS A:</v>
          </cell>
          <cell r="G688">
            <v>0</v>
          </cell>
        </row>
        <row r="689">
          <cell r="A689" t="str">
            <v>UBICACIÓN:</v>
          </cell>
          <cell r="B689">
            <v>0</v>
          </cell>
        </row>
        <row r="690">
          <cell r="A690" t="str">
            <v>RUBRO:</v>
          </cell>
          <cell r="C690">
            <v>0</v>
          </cell>
        </row>
        <row r="691">
          <cell r="A691" t="str">
            <v>ITEM:</v>
          </cell>
          <cell r="B691" t="str">
            <v/>
          </cell>
          <cell r="C691" t="str">
            <v/>
          </cell>
          <cell r="F691" t="str">
            <v>UNIDAD:</v>
          </cell>
          <cell r="G691" t="str">
            <v/>
          </cell>
        </row>
        <row r="693">
          <cell r="A693" t="str">
            <v>DATOS REDETERMINACION</v>
          </cell>
          <cell r="C693" t="str">
            <v>DESIGNACION</v>
          </cell>
          <cell r="D693" t="str">
            <v>U</v>
          </cell>
          <cell r="E693" t="str">
            <v>Cantidad</v>
          </cell>
          <cell r="F693" t="str">
            <v>$ Unitarios</v>
          </cell>
          <cell r="G693" t="str">
            <v>$ Parcial</v>
          </cell>
        </row>
        <row r="694">
          <cell r="A694" t="str">
            <v>CÓDIGO</v>
          </cell>
          <cell r="B694" t="str">
            <v>DESCRIPCIÓN</v>
          </cell>
        </row>
        <row r="695">
          <cell r="A695" t="str">
            <v>A - MATERIALES</v>
          </cell>
        </row>
        <row r="696">
          <cell r="A696" t="str">
            <v/>
          </cell>
          <cell r="B696" t="str">
            <v/>
          </cell>
          <cell r="D696" t="str">
            <v/>
          </cell>
          <cell r="F696">
            <v>0</v>
          </cell>
          <cell r="G696">
            <v>0</v>
          </cell>
        </row>
        <row r="697">
          <cell r="A697" t="str">
            <v/>
          </cell>
          <cell r="B697" t="str">
            <v/>
          </cell>
          <cell r="D697" t="str">
            <v/>
          </cell>
          <cell r="F697">
            <v>0</v>
          </cell>
          <cell r="G697">
            <v>0</v>
          </cell>
        </row>
        <row r="698">
          <cell r="A698" t="str">
            <v/>
          </cell>
          <cell r="B698" t="str">
            <v/>
          </cell>
          <cell r="D698" t="str">
            <v/>
          </cell>
          <cell r="F698">
            <v>0</v>
          </cell>
          <cell r="G698">
            <v>0</v>
          </cell>
        </row>
        <row r="699">
          <cell r="A699" t="str">
            <v/>
          </cell>
          <cell r="B699" t="str">
            <v/>
          </cell>
          <cell r="D699" t="str">
            <v/>
          </cell>
          <cell r="F699">
            <v>0</v>
          </cell>
          <cell r="G699">
            <v>0</v>
          </cell>
        </row>
        <row r="700">
          <cell r="A700" t="str">
            <v/>
          </cell>
          <cell r="B700" t="str">
            <v/>
          </cell>
          <cell r="D700" t="str">
            <v/>
          </cell>
          <cell r="F700">
            <v>0</v>
          </cell>
          <cell r="G700">
            <v>0</v>
          </cell>
        </row>
        <row r="701">
          <cell r="A701" t="str">
            <v/>
          </cell>
          <cell r="B701" t="str">
            <v/>
          </cell>
          <cell r="D701" t="str">
            <v/>
          </cell>
          <cell r="F701">
            <v>0</v>
          </cell>
          <cell r="G701">
            <v>0</v>
          </cell>
        </row>
        <row r="702">
          <cell r="A702" t="str">
            <v/>
          </cell>
          <cell r="B702" t="str">
            <v/>
          </cell>
          <cell r="D702" t="str">
            <v/>
          </cell>
          <cell r="F702">
            <v>0</v>
          </cell>
          <cell r="G702">
            <v>0</v>
          </cell>
        </row>
        <row r="703">
          <cell r="A703" t="str">
            <v/>
          </cell>
          <cell r="B703" t="str">
            <v/>
          </cell>
          <cell r="D703" t="str">
            <v/>
          </cell>
          <cell r="F703">
            <v>0</v>
          </cell>
          <cell r="G703">
            <v>0</v>
          </cell>
        </row>
        <row r="704">
          <cell r="A704" t="str">
            <v/>
          </cell>
          <cell r="B704" t="str">
            <v/>
          </cell>
          <cell r="D704" t="str">
            <v/>
          </cell>
          <cell r="F704">
            <v>0</v>
          </cell>
          <cell r="G704">
            <v>0</v>
          </cell>
        </row>
        <row r="705">
          <cell r="A705" t="str">
            <v/>
          </cell>
          <cell r="B705" t="str">
            <v/>
          </cell>
          <cell r="D705" t="str">
            <v/>
          </cell>
          <cell r="F705">
            <v>0</v>
          </cell>
          <cell r="G705">
            <v>0</v>
          </cell>
        </row>
        <row r="706">
          <cell r="A706" t="str">
            <v/>
          </cell>
          <cell r="B706" t="str">
            <v/>
          </cell>
          <cell r="D706" t="str">
            <v/>
          </cell>
          <cell r="F706">
            <v>0</v>
          </cell>
          <cell r="G706">
            <v>0</v>
          </cell>
        </row>
        <row r="707">
          <cell r="A707" t="str">
            <v/>
          </cell>
          <cell r="B707" t="str">
            <v/>
          </cell>
          <cell r="D707" t="str">
            <v/>
          </cell>
          <cell r="F707">
            <v>0</v>
          </cell>
          <cell r="G707">
            <v>0</v>
          </cell>
        </row>
        <row r="708">
          <cell r="A708" t="str">
            <v/>
          </cell>
          <cell r="B708" t="str">
            <v/>
          </cell>
          <cell r="D708" t="str">
            <v/>
          </cell>
          <cell r="F708">
            <v>0</v>
          </cell>
          <cell r="G708">
            <v>0</v>
          </cell>
        </row>
        <row r="709">
          <cell r="A709" t="str">
            <v/>
          </cell>
          <cell r="B709" t="str">
            <v/>
          </cell>
          <cell r="D709" t="str">
            <v/>
          </cell>
          <cell r="F709">
            <v>0</v>
          </cell>
          <cell r="G709">
            <v>0</v>
          </cell>
        </row>
        <row r="710">
          <cell r="A710" t="str">
            <v/>
          </cell>
          <cell r="B710" t="str">
            <v/>
          </cell>
          <cell r="D710" t="str">
            <v/>
          </cell>
          <cell r="F710">
            <v>0</v>
          </cell>
          <cell r="G710">
            <v>0</v>
          </cell>
        </row>
        <row r="711">
          <cell r="A711" t="str">
            <v/>
          </cell>
          <cell r="B711" t="str">
            <v/>
          </cell>
          <cell r="D711" t="str">
            <v/>
          </cell>
          <cell r="F711">
            <v>0</v>
          </cell>
          <cell r="G711">
            <v>0</v>
          </cell>
        </row>
        <row r="712">
          <cell r="A712" t="str">
            <v/>
          </cell>
          <cell r="B712" t="str">
            <v/>
          </cell>
          <cell r="D712" t="str">
            <v/>
          </cell>
          <cell r="F712">
            <v>0</v>
          </cell>
          <cell r="G712">
            <v>0</v>
          </cell>
        </row>
        <row r="713">
          <cell r="A713" t="str">
            <v/>
          </cell>
          <cell r="B713" t="str">
            <v/>
          </cell>
          <cell r="D713" t="str">
            <v/>
          </cell>
          <cell r="F713">
            <v>0</v>
          </cell>
          <cell r="G713">
            <v>0</v>
          </cell>
        </row>
        <row r="714">
          <cell r="A714" t="str">
            <v/>
          </cell>
          <cell r="B714" t="str">
            <v/>
          </cell>
          <cell r="D714" t="str">
            <v/>
          </cell>
          <cell r="F714">
            <v>0</v>
          </cell>
          <cell r="G714">
            <v>0</v>
          </cell>
        </row>
        <row r="715">
          <cell r="A715" t="str">
            <v/>
          </cell>
          <cell r="B715" t="str">
            <v/>
          </cell>
          <cell r="D715" t="str">
            <v/>
          </cell>
          <cell r="F715">
            <v>0</v>
          </cell>
          <cell r="G715">
            <v>0</v>
          </cell>
        </row>
        <row r="716">
          <cell r="F716" t="str">
            <v>Total A</v>
          </cell>
          <cell r="G716">
            <v>0</v>
          </cell>
        </row>
        <row r="717">
          <cell r="A717" t="str">
            <v>B - MANO DE OBRA</v>
          </cell>
        </row>
        <row r="718">
          <cell r="A718" t="str">
            <v/>
          </cell>
          <cell r="B718" t="str">
            <v/>
          </cell>
          <cell r="D718" t="str">
            <v/>
          </cell>
          <cell r="F718">
            <v>0</v>
          </cell>
          <cell r="G718">
            <v>0</v>
          </cell>
        </row>
        <row r="719">
          <cell r="A719" t="str">
            <v/>
          </cell>
          <cell r="B719" t="str">
            <v/>
          </cell>
          <cell r="D719" t="str">
            <v/>
          </cell>
          <cell r="F719">
            <v>0</v>
          </cell>
          <cell r="G719">
            <v>0</v>
          </cell>
        </row>
        <row r="720">
          <cell r="A720" t="str">
            <v/>
          </cell>
          <cell r="B720" t="str">
            <v/>
          </cell>
          <cell r="D720" t="str">
            <v/>
          </cell>
          <cell r="F720">
            <v>0</v>
          </cell>
          <cell r="G720">
            <v>0</v>
          </cell>
        </row>
        <row r="721">
          <cell r="A721" t="str">
            <v/>
          </cell>
          <cell r="B721" t="str">
            <v/>
          </cell>
          <cell r="D721" t="str">
            <v/>
          </cell>
          <cell r="F721">
            <v>0</v>
          </cell>
          <cell r="G721">
            <v>0</v>
          </cell>
        </row>
        <row r="722">
          <cell r="A722" t="str">
            <v/>
          </cell>
          <cell r="B722" t="str">
            <v/>
          </cell>
          <cell r="D722" t="str">
            <v/>
          </cell>
          <cell r="F722">
            <v>0</v>
          </cell>
          <cell r="G722">
            <v>0</v>
          </cell>
        </row>
        <row r="723">
          <cell r="A723" t="str">
            <v/>
          </cell>
          <cell r="B723" t="str">
            <v/>
          </cell>
          <cell r="D723" t="str">
            <v/>
          </cell>
          <cell r="F723">
            <v>0</v>
          </cell>
          <cell r="G723">
            <v>0</v>
          </cell>
        </row>
        <row r="724">
          <cell r="A724" t="str">
            <v/>
          </cell>
          <cell r="B724" t="str">
            <v/>
          </cell>
          <cell r="D724" t="str">
            <v/>
          </cell>
          <cell r="F724">
            <v>0</v>
          </cell>
          <cell r="G724">
            <v>0</v>
          </cell>
        </row>
        <row r="725">
          <cell r="A725" t="str">
            <v/>
          </cell>
          <cell r="B725" t="str">
            <v/>
          </cell>
          <cell r="D725" t="str">
            <v/>
          </cell>
          <cell r="F725">
            <v>0</v>
          </cell>
          <cell r="G725">
            <v>0</v>
          </cell>
        </row>
        <row r="726">
          <cell r="F726" t="str">
            <v>Total B</v>
          </cell>
          <cell r="G726">
            <v>0</v>
          </cell>
        </row>
        <row r="727">
          <cell r="A727" t="str">
            <v>C - EQUIPOS</v>
          </cell>
        </row>
        <row r="728">
          <cell r="A728" t="str">
            <v/>
          </cell>
          <cell r="B728" t="str">
            <v/>
          </cell>
          <cell r="D728" t="str">
            <v/>
          </cell>
          <cell r="F728">
            <v>0</v>
          </cell>
          <cell r="G728">
            <v>0</v>
          </cell>
        </row>
        <row r="729">
          <cell r="A729" t="str">
            <v/>
          </cell>
          <cell r="B729" t="str">
            <v/>
          </cell>
          <cell r="D729" t="str">
            <v/>
          </cell>
          <cell r="F729">
            <v>0</v>
          </cell>
          <cell r="G729">
            <v>0</v>
          </cell>
        </row>
        <row r="730">
          <cell r="A730" t="str">
            <v/>
          </cell>
          <cell r="B730" t="str">
            <v/>
          </cell>
          <cell r="D730" t="str">
            <v/>
          </cell>
          <cell r="F730">
            <v>0</v>
          </cell>
          <cell r="G730">
            <v>0</v>
          </cell>
        </row>
        <row r="731">
          <cell r="A731" t="str">
            <v/>
          </cell>
          <cell r="B731" t="str">
            <v/>
          </cell>
          <cell r="D731" t="str">
            <v/>
          </cell>
          <cell r="F731">
            <v>0</v>
          </cell>
          <cell r="G731">
            <v>0</v>
          </cell>
        </row>
        <row r="732">
          <cell r="A732" t="str">
            <v/>
          </cell>
          <cell r="B732" t="str">
            <v/>
          </cell>
          <cell r="D732" t="str">
            <v/>
          </cell>
          <cell r="F732">
            <v>0</v>
          </cell>
          <cell r="G732">
            <v>0</v>
          </cell>
        </row>
        <row r="733">
          <cell r="A733" t="str">
            <v/>
          </cell>
          <cell r="B733" t="str">
            <v/>
          </cell>
          <cell r="D733" t="str">
            <v/>
          </cell>
          <cell r="F733">
            <v>0</v>
          </cell>
          <cell r="G733">
            <v>0</v>
          </cell>
        </row>
        <row r="734">
          <cell r="A734" t="str">
            <v/>
          </cell>
          <cell r="B734" t="str">
            <v/>
          </cell>
          <cell r="D734" t="str">
            <v/>
          </cell>
          <cell r="F734">
            <v>0</v>
          </cell>
          <cell r="G734">
            <v>0</v>
          </cell>
        </row>
        <row r="735">
          <cell r="A735" t="str">
            <v/>
          </cell>
          <cell r="B735" t="str">
            <v/>
          </cell>
          <cell r="D735" t="str">
            <v/>
          </cell>
          <cell r="F735">
            <v>0</v>
          </cell>
          <cell r="G735">
            <v>0</v>
          </cell>
        </row>
        <row r="736">
          <cell r="A736" t="str">
            <v/>
          </cell>
          <cell r="B736" t="str">
            <v/>
          </cell>
          <cell r="D736" t="str">
            <v/>
          </cell>
          <cell r="F736">
            <v>0</v>
          </cell>
          <cell r="G736">
            <v>0</v>
          </cell>
        </row>
        <row r="737">
          <cell r="A737" t="str">
            <v/>
          </cell>
          <cell r="B737" t="str">
            <v/>
          </cell>
          <cell r="D737" t="str">
            <v/>
          </cell>
          <cell r="F737">
            <v>0</v>
          </cell>
          <cell r="G737">
            <v>0</v>
          </cell>
        </row>
        <row r="738">
          <cell r="F738" t="str">
            <v>Total C</v>
          </cell>
          <cell r="G738">
            <v>0</v>
          </cell>
        </row>
        <row r="740">
          <cell r="A740" t="str">
            <v/>
          </cell>
          <cell r="B740" t="str">
            <v/>
          </cell>
          <cell r="D740" t="str">
            <v>COSTO NETO</v>
          </cell>
          <cell r="F740" t="str">
            <v>Total D=A+B+C</v>
          </cell>
          <cell r="G740">
            <v>0</v>
          </cell>
        </row>
        <row r="742">
          <cell r="A742" t="str">
            <v>ANALISIS DE PRECIOS</v>
          </cell>
        </row>
        <row r="743">
          <cell r="A743" t="str">
            <v>COMITENTE:</v>
          </cell>
          <cell r="B743" t="str">
            <v>INSTITUTO PROVINCIAL DE LA VIVIENDA</v>
          </cell>
        </row>
        <row r="744">
          <cell r="A744" t="str">
            <v>CONTRATISTA:</v>
          </cell>
          <cell r="B744">
            <v>0</v>
          </cell>
        </row>
        <row r="745">
          <cell r="A745" t="str">
            <v>OBRA:</v>
          </cell>
          <cell r="B745">
            <v>0</v>
          </cell>
          <cell r="F745" t="str">
            <v>PRECIOS A:</v>
          </cell>
          <cell r="G745">
            <v>0</v>
          </cell>
        </row>
        <row r="746">
          <cell r="A746" t="str">
            <v>UBICACIÓN:</v>
          </cell>
          <cell r="B746">
            <v>0</v>
          </cell>
        </row>
        <row r="747">
          <cell r="A747" t="str">
            <v>RUBRO:</v>
          </cell>
          <cell r="C747">
            <v>0</v>
          </cell>
        </row>
        <row r="748">
          <cell r="A748" t="str">
            <v>ITEM:</v>
          </cell>
          <cell r="B748" t="str">
            <v/>
          </cell>
          <cell r="C748" t="str">
            <v/>
          </cell>
          <cell r="F748" t="str">
            <v>UNIDAD:</v>
          </cell>
          <cell r="G748" t="str">
            <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row>
        <row r="752">
          <cell r="A752" t="str">
            <v>A - MATERIALES</v>
          </cell>
        </row>
        <row r="753">
          <cell r="A753" t="str">
            <v/>
          </cell>
          <cell r="B753" t="str">
            <v/>
          </cell>
          <cell r="D753" t="str">
            <v/>
          </cell>
          <cell r="F753">
            <v>0</v>
          </cell>
          <cell r="G753">
            <v>0</v>
          </cell>
        </row>
        <row r="754">
          <cell r="A754" t="str">
            <v/>
          </cell>
          <cell r="B754" t="str">
            <v/>
          </cell>
          <cell r="D754" t="str">
            <v/>
          </cell>
          <cell r="F754">
            <v>0</v>
          </cell>
          <cell r="G754">
            <v>0</v>
          </cell>
        </row>
        <row r="755">
          <cell r="A755" t="str">
            <v/>
          </cell>
          <cell r="B755" t="str">
            <v/>
          </cell>
          <cell r="D755" t="str">
            <v/>
          </cell>
          <cell r="F755">
            <v>0</v>
          </cell>
          <cell r="G755">
            <v>0</v>
          </cell>
        </row>
        <row r="756">
          <cell r="A756" t="str">
            <v/>
          </cell>
          <cell r="B756" t="str">
            <v/>
          </cell>
          <cell r="D756" t="str">
            <v/>
          </cell>
          <cell r="F756">
            <v>0</v>
          </cell>
          <cell r="G756">
            <v>0</v>
          </cell>
        </row>
        <row r="757">
          <cell r="A757" t="str">
            <v/>
          </cell>
          <cell r="B757" t="str">
            <v/>
          </cell>
          <cell r="D757" t="str">
            <v/>
          </cell>
          <cell r="F757">
            <v>0</v>
          </cell>
          <cell r="G757">
            <v>0</v>
          </cell>
        </row>
        <row r="758">
          <cell r="A758" t="str">
            <v/>
          </cell>
          <cell r="B758" t="str">
            <v/>
          </cell>
          <cell r="D758" t="str">
            <v/>
          </cell>
          <cell r="F758">
            <v>0</v>
          </cell>
          <cell r="G758">
            <v>0</v>
          </cell>
        </row>
        <row r="759">
          <cell r="A759" t="str">
            <v/>
          </cell>
          <cell r="B759" t="str">
            <v/>
          </cell>
          <cell r="D759" t="str">
            <v/>
          </cell>
          <cell r="F759">
            <v>0</v>
          </cell>
          <cell r="G759">
            <v>0</v>
          </cell>
        </row>
        <row r="760">
          <cell r="A760" t="str">
            <v/>
          </cell>
          <cell r="B760" t="str">
            <v/>
          </cell>
          <cell r="D760" t="str">
            <v/>
          </cell>
          <cell r="F760">
            <v>0</v>
          </cell>
          <cell r="G760">
            <v>0</v>
          </cell>
        </row>
        <row r="761">
          <cell r="A761" t="str">
            <v/>
          </cell>
          <cell r="B761" t="str">
            <v/>
          </cell>
          <cell r="D761" t="str">
            <v/>
          </cell>
          <cell r="F761">
            <v>0</v>
          </cell>
          <cell r="G761">
            <v>0</v>
          </cell>
        </row>
        <row r="762">
          <cell r="A762" t="str">
            <v/>
          </cell>
          <cell r="B762" t="str">
            <v/>
          </cell>
          <cell r="D762" t="str">
            <v/>
          </cell>
          <cell r="F762">
            <v>0</v>
          </cell>
          <cell r="G762">
            <v>0</v>
          </cell>
        </row>
        <row r="763">
          <cell r="A763" t="str">
            <v/>
          </cell>
          <cell r="B763" t="str">
            <v/>
          </cell>
          <cell r="D763" t="str">
            <v/>
          </cell>
          <cell r="F763">
            <v>0</v>
          </cell>
          <cell r="G763">
            <v>0</v>
          </cell>
        </row>
        <row r="764">
          <cell r="A764" t="str">
            <v/>
          </cell>
          <cell r="B764" t="str">
            <v/>
          </cell>
          <cell r="D764" t="str">
            <v/>
          </cell>
          <cell r="F764">
            <v>0</v>
          </cell>
          <cell r="G764">
            <v>0</v>
          </cell>
        </row>
        <row r="765">
          <cell r="A765" t="str">
            <v/>
          </cell>
          <cell r="B765" t="str">
            <v/>
          </cell>
          <cell r="D765" t="str">
            <v/>
          </cell>
          <cell r="F765">
            <v>0</v>
          </cell>
          <cell r="G765">
            <v>0</v>
          </cell>
        </row>
        <row r="766">
          <cell r="A766" t="str">
            <v/>
          </cell>
          <cell r="B766" t="str">
            <v/>
          </cell>
          <cell r="D766" t="str">
            <v/>
          </cell>
          <cell r="F766">
            <v>0</v>
          </cell>
          <cell r="G766">
            <v>0</v>
          </cell>
        </row>
        <row r="767">
          <cell r="A767" t="str">
            <v/>
          </cell>
          <cell r="B767" t="str">
            <v/>
          </cell>
          <cell r="D767" t="str">
            <v/>
          </cell>
          <cell r="F767">
            <v>0</v>
          </cell>
          <cell r="G767">
            <v>0</v>
          </cell>
        </row>
        <row r="768">
          <cell r="A768" t="str">
            <v/>
          </cell>
          <cell r="B768" t="str">
            <v/>
          </cell>
          <cell r="D768" t="str">
            <v/>
          </cell>
          <cell r="F768">
            <v>0</v>
          </cell>
          <cell r="G768">
            <v>0</v>
          </cell>
        </row>
        <row r="769">
          <cell r="A769" t="str">
            <v/>
          </cell>
          <cell r="B769" t="str">
            <v/>
          </cell>
          <cell r="D769" t="str">
            <v/>
          </cell>
          <cell r="F769">
            <v>0</v>
          </cell>
          <cell r="G769">
            <v>0</v>
          </cell>
        </row>
        <row r="770">
          <cell r="A770" t="str">
            <v/>
          </cell>
          <cell r="B770" t="str">
            <v/>
          </cell>
          <cell r="D770" t="str">
            <v/>
          </cell>
          <cell r="F770">
            <v>0</v>
          </cell>
          <cell r="G770">
            <v>0</v>
          </cell>
        </row>
        <row r="771">
          <cell r="A771" t="str">
            <v/>
          </cell>
          <cell r="B771" t="str">
            <v/>
          </cell>
          <cell r="D771" t="str">
            <v/>
          </cell>
          <cell r="F771">
            <v>0</v>
          </cell>
          <cell r="G771">
            <v>0</v>
          </cell>
        </row>
        <row r="772">
          <cell r="A772" t="str">
            <v/>
          </cell>
          <cell r="B772" t="str">
            <v/>
          </cell>
          <cell r="D772" t="str">
            <v/>
          </cell>
          <cell r="F772">
            <v>0</v>
          </cell>
          <cell r="G772">
            <v>0</v>
          </cell>
        </row>
        <row r="773">
          <cell r="F773" t="str">
            <v>Total A</v>
          </cell>
          <cell r="G773">
            <v>0</v>
          </cell>
        </row>
        <row r="774">
          <cell r="A774" t="str">
            <v>B - MANO DE OBRA</v>
          </cell>
        </row>
        <row r="775">
          <cell r="A775" t="str">
            <v/>
          </cell>
          <cell r="B775" t="str">
            <v/>
          </cell>
          <cell r="D775" t="str">
            <v/>
          </cell>
          <cell r="F775">
            <v>0</v>
          </cell>
          <cell r="G775">
            <v>0</v>
          </cell>
        </row>
        <row r="776">
          <cell r="A776" t="str">
            <v/>
          </cell>
          <cell r="B776" t="str">
            <v/>
          </cell>
          <cell r="D776" t="str">
            <v/>
          </cell>
          <cell r="F776">
            <v>0</v>
          </cell>
          <cell r="G776">
            <v>0</v>
          </cell>
        </row>
        <row r="777">
          <cell r="A777" t="str">
            <v/>
          </cell>
          <cell r="B777" t="str">
            <v/>
          </cell>
          <cell r="D777" t="str">
            <v/>
          </cell>
          <cell r="F777">
            <v>0</v>
          </cell>
          <cell r="G777">
            <v>0</v>
          </cell>
        </row>
        <row r="778">
          <cell r="A778" t="str">
            <v/>
          </cell>
          <cell r="B778" t="str">
            <v/>
          </cell>
          <cell r="D778" t="str">
            <v/>
          </cell>
          <cell r="F778">
            <v>0</v>
          </cell>
          <cell r="G778">
            <v>0</v>
          </cell>
        </row>
        <row r="779">
          <cell r="A779" t="str">
            <v/>
          </cell>
          <cell r="B779" t="str">
            <v/>
          </cell>
          <cell r="D779" t="str">
            <v/>
          </cell>
          <cell r="F779">
            <v>0</v>
          </cell>
          <cell r="G779">
            <v>0</v>
          </cell>
        </row>
        <row r="780">
          <cell r="A780" t="str">
            <v/>
          </cell>
          <cell r="B780" t="str">
            <v/>
          </cell>
          <cell r="D780" t="str">
            <v/>
          </cell>
          <cell r="F780">
            <v>0</v>
          </cell>
          <cell r="G780">
            <v>0</v>
          </cell>
        </row>
        <row r="781">
          <cell r="A781" t="str">
            <v/>
          </cell>
          <cell r="B781" t="str">
            <v/>
          </cell>
          <cell r="D781" t="str">
            <v/>
          </cell>
          <cell r="F781">
            <v>0</v>
          </cell>
          <cell r="G781">
            <v>0</v>
          </cell>
        </row>
        <row r="782">
          <cell r="A782" t="str">
            <v/>
          </cell>
          <cell r="B782" t="str">
            <v/>
          </cell>
          <cell r="D782" t="str">
            <v/>
          </cell>
          <cell r="F782">
            <v>0</v>
          </cell>
          <cell r="G782">
            <v>0</v>
          </cell>
        </row>
        <row r="783">
          <cell r="F783" t="str">
            <v>Total B</v>
          </cell>
          <cell r="G783">
            <v>0</v>
          </cell>
        </row>
        <row r="784">
          <cell r="A784" t="str">
            <v>C - EQUIPOS</v>
          </cell>
        </row>
        <row r="785">
          <cell r="A785" t="str">
            <v/>
          </cell>
          <cell r="B785" t="str">
            <v/>
          </cell>
          <cell r="D785" t="str">
            <v/>
          </cell>
          <cell r="F785">
            <v>0</v>
          </cell>
          <cell r="G785">
            <v>0</v>
          </cell>
        </row>
        <row r="786">
          <cell r="A786" t="str">
            <v/>
          </cell>
          <cell r="B786" t="str">
            <v/>
          </cell>
          <cell r="D786" t="str">
            <v/>
          </cell>
          <cell r="F786">
            <v>0</v>
          </cell>
          <cell r="G786">
            <v>0</v>
          </cell>
        </row>
        <row r="787">
          <cell r="A787" t="str">
            <v/>
          </cell>
          <cell r="B787" t="str">
            <v/>
          </cell>
          <cell r="D787" t="str">
            <v/>
          </cell>
          <cell r="F787">
            <v>0</v>
          </cell>
          <cell r="G787">
            <v>0</v>
          </cell>
        </row>
        <row r="788">
          <cell r="A788" t="str">
            <v/>
          </cell>
          <cell r="B788" t="str">
            <v/>
          </cell>
          <cell r="D788" t="str">
            <v/>
          </cell>
          <cell r="F788">
            <v>0</v>
          </cell>
          <cell r="G788">
            <v>0</v>
          </cell>
        </row>
        <row r="789">
          <cell r="A789" t="str">
            <v/>
          </cell>
          <cell r="B789" t="str">
            <v/>
          </cell>
          <cell r="D789" t="str">
            <v/>
          </cell>
          <cell r="F789">
            <v>0</v>
          </cell>
          <cell r="G789">
            <v>0</v>
          </cell>
        </row>
        <row r="790">
          <cell r="A790" t="str">
            <v/>
          </cell>
          <cell r="B790" t="str">
            <v/>
          </cell>
          <cell r="D790" t="str">
            <v/>
          </cell>
          <cell r="F790">
            <v>0</v>
          </cell>
          <cell r="G790">
            <v>0</v>
          </cell>
        </row>
        <row r="791">
          <cell r="A791" t="str">
            <v/>
          </cell>
          <cell r="B791" t="str">
            <v/>
          </cell>
          <cell r="D791" t="str">
            <v/>
          </cell>
          <cell r="F791">
            <v>0</v>
          </cell>
          <cell r="G791">
            <v>0</v>
          </cell>
        </row>
        <row r="792">
          <cell r="A792" t="str">
            <v/>
          </cell>
          <cell r="B792" t="str">
            <v/>
          </cell>
          <cell r="D792" t="str">
            <v/>
          </cell>
          <cell r="F792">
            <v>0</v>
          </cell>
          <cell r="G792">
            <v>0</v>
          </cell>
        </row>
        <row r="793">
          <cell r="A793" t="str">
            <v/>
          </cell>
          <cell r="B793" t="str">
            <v/>
          </cell>
          <cell r="D793" t="str">
            <v/>
          </cell>
          <cell r="F793">
            <v>0</v>
          </cell>
          <cell r="G793">
            <v>0</v>
          </cell>
        </row>
        <row r="794">
          <cell r="A794" t="str">
            <v/>
          </cell>
          <cell r="B794" t="str">
            <v/>
          </cell>
          <cell r="D794" t="str">
            <v/>
          </cell>
          <cell r="F794">
            <v>0</v>
          </cell>
          <cell r="G794">
            <v>0</v>
          </cell>
        </row>
        <row r="795">
          <cell r="F795" t="str">
            <v>Total C</v>
          </cell>
          <cell r="G795">
            <v>0</v>
          </cell>
        </row>
        <row r="797">
          <cell r="A797" t="str">
            <v/>
          </cell>
          <cell r="B797" t="str">
            <v/>
          </cell>
          <cell r="D797" t="str">
            <v>COSTO NETO</v>
          </cell>
          <cell r="F797" t="str">
            <v>Total D=A+B+C</v>
          </cell>
          <cell r="G797">
            <v>0</v>
          </cell>
        </row>
        <row r="799">
          <cell r="A799" t="str">
            <v>ANALISIS DE PRECIOS</v>
          </cell>
        </row>
        <row r="800">
          <cell r="A800" t="str">
            <v>COMITENTE:</v>
          </cell>
          <cell r="B800" t="str">
            <v>INSTITUTO PROVINCIAL DE LA VIVIENDA</v>
          </cell>
        </row>
        <row r="801">
          <cell r="A801" t="str">
            <v>CONTRATISTA:</v>
          </cell>
          <cell r="B801">
            <v>0</v>
          </cell>
        </row>
        <row r="802">
          <cell r="A802" t="str">
            <v>OBRA:</v>
          </cell>
          <cell r="B802">
            <v>0</v>
          </cell>
          <cell r="F802" t="str">
            <v>PRECIOS A:</v>
          </cell>
          <cell r="G802">
            <v>0</v>
          </cell>
        </row>
        <row r="803">
          <cell r="A803" t="str">
            <v>UBICACIÓN:</v>
          </cell>
          <cell r="B803">
            <v>0</v>
          </cell>
        </row>
        <row r="804">
          <cell r="A804" t="str">
            <v>RUBRO:</v>
          </cell>
          <cell r="C804">
            <v>0</v>
          </cell>
        </row>
        <row r="805">
          <cell r="A805" t="str">
            <v>ITEM:</v>
          </cell>
          <cell r="B805" t="str">
            <v/>
          </cell>
          <cell r="C805" t="str">
            <v/>
          </cell>
          <cell r="F805" t="str">
            <v>UNIDAD:</v>
          </cell>
          <cell r="G805" t="str">
            <v/>
          </cell>
        </row>
        <row r="807">
          <cell r="A807" t="str">
            <v>DATOS REDETERMINACION</v>
          </cell>
          <cell r="C807" t="str">
            <v>DESIGNACION</v>
          </cell>
          <cell r="D807" t="str">
            <v>U</v>
          </cell>
          <cell r="E807" t="str">
            <v>Cantidad</v>
          </cell>
          <cell r="F807" t="str">
            <v>$ Unitarios</v>
          </cell>
          <cell r="G807" t="str">
            <v>$ Parcial</v>
          </cell>
        </row>
        <row r="808">
          <cell r="A808" t="str">
            <v>CÓDIGO</v>
          </cell>
          <cell r="B808" t="str">
            <v>DESCRIPCIÓN</v>
          </cell>
        </row>
        <row r="809">
          <cell r="A809" t="str">
            <v>A - MATERIALES</v>
          </cell>
        </row>
        <row r="810">
          <cell r="A810" t="str">
            <v/>
          </cell>
          <cell r="B810" t="str">
            <v/>
          </cell>
          <cell r="D810" t="str">
            <v/>
          </cell>
          <cell r="F810">
            <v>0</v>
          </cell>
          <cell r="G810">
            <v>0</v>
          </cell>
        </row>
        <row r="811">
          <cell r="A811" t="str">
            <v/>
          </cell>
          <cell r="B811" t="str">
            <v/>
          </cell>
          <cell r="D811" t="str">
            <v/>
          </cell>
          <cell r="F811">
            <v>0</v>
          </cell>
          <cell r="G811">
            <v>0</v>
          </cell>
        </row>
        <row r="812">
          <cell r="A812" t="str">
            <v/>
          </cell>
          <cell r="B812" t="str">
            <v/>
          </cell>
          <cell r="D812" t="str">
            <v/>
          </cell>
          <cell r="F812">
            <v>0</v>
          </cell>
          <cell r="G812">
            <v>0</v>
          </cell>
        </row>
        <row r="813">
          <cell r="A813" t="str">
            <v/>
          </cell>
          <cell r="B813" t="str">
            <v/>
          </cell>
          <cell r="D813" t="str">
            <v/>
          </cell>
          <cell r="F813">
            <v>0</v>
          </cell>
          <cell r="G813">
            <v>0</v>
          </cell>
        </row>
        <row r="814">
          <cell r="A814" t="str">
            <v/>
          </cell>
          <cell r="B814" t="str">
            <v/>
          </cell>
          <cell r="D814" t="str">
            <v/>
          </cell>
          <cell r="F814">
            <v>0</v>
          </cell>
          <cell r="G814">
            <v>0</v>
          </cell>
        </row>
        <row r="815">
          <cell r="A815" t="str">
            <v/>
          </cell>
          <cell r="B815" t="str">
            <v/>
          </cell>
          <cell r="D815" t="str">
            <v/>
          </cell>
          <cell r="F815">
            <v>0</v>
          </cell>
          <cell r="G815">
            <v>0</v>
          </cell>
        </row>
        <row r="816">
          <cell r="A816" t="str">
            <v/>
          </cell>
          <cell r="B816" t="str">
            <v/>
          </cell>
          <cell r="D816" t="str">
            <v/>
          </cell>
          <cell r="F816">
            <v>0</v>
          </cell>
          <cell r="G816">
            <v>0</v>
          </cell>
        </row>
        <row r="817">
          <cell r="A817" t="str">
            <v/>
          </cell>
          <cell r="B817" t="str">
            <v/>
          </cell>
          <cell r="D817" t="str">
            <v/>
          </cell>
          <cell r="F817">
            <v>0</v>
          </cell>
          <cell r="G817">
            <v>0</v>
          </cell>
        </row>
        <row r="818">
          <cell r="A818" t="str">
            <v/>
          </cell>
          <cell r="B818" t="str">
            <v/>
          </cell>
          <cell r="D818" t="str">
            <v/>
          </cell>
          <cell r="F818">
            <v>0</v>
          </cell>
          <cell r="G818">
            <v>0</v>
          </cell>
        </row>
        <row r="819">
          <cell r="A819" t="str">
            <v/>
          </cell>
          <cell r="B819" t="str">
            <v/>
          </cell>
          <cell r="D819" t="str">
            <v/>
          </cell>
          <cell r="F819">
            <v>0</v>
          </cell>
          <cell r="G819">
            <v>0</v>
          </cell>
        </row>
        <row r="820">
          <cell r="A820" t="str">
            <v/>
          </cell>
          <cell r="B820" t="str">
            <v/>
          </cell>
          <cell r="D820" t="str">
            <v/>
          </cell>
          <cell r="F820">
            <v>0</v>
          </cell>
          <cell r="G820">
            <v>0</v>
          </cell>
        </row>
        <row r="821">
          <cell r="A821" t="str">
            <v/>
          </cell>
          <cell r="B821" t="str">
            <v/>
          </cell>
          <cell r="D821" t="str">
            <v/>
          </cell>
          <cell r="F821">
            <v>0</v>
          </cell>
          <cell r="G821">
            <v>0</v>
          </cell>
        </row>
        <row r="822">
          <cell r="A822" t="str">
            <v/>
          </cell>
          <cell r="B822" t="str">
            <v/>
          </cell>
          <cell r="D822" t="str">
            <v/>
          </cell>
          <cell r="F822">
            <v>0</v>
          </cell>
          <cell r="G822">
            <v>0</v>
          </cell>
        </row>
        <row r="823">
          <cell r="A823" t="str">
            <v/>
          </cell>
          <cell r="B823" t="str">
            <v/>
          </cell>
          <cell r="D823" t="str">
            <v/>
          </cell>
          <cell r="F823">
            <v>0</v>
          </cell>
          <cell r="G823">
            <v>0</v>
          </cell>
        </row>
        <row r="824">
          <cell r="A824" t="str">
            <v/>
          </cell>
          <cell r="B824" t="str">
            <v/>
          </cell>
          <cell r="D824" t="str">
            <v/>
          </cell>
          <cell r="F824">
            <v>0</v>
          </cell>
          <cell r="G824">
            <v>0</v>
          </cell>
        </row>
        <row r="825">
          <cell r="A825" t="str">
            <v/>
          </cell>
          <cell r="B825" t="str">
            <v/>
          </cell>
          <cell r="D825" t="str">
            <v/>
          </cell>
          <cell r="F825">
            <v>0</v>
          </cell>
          <cell r="G825">
            <v>0</v>
          </cell>
        </row>
        <row r="826">
          <cell r="A826" t="str">
            <v/>
          </cell>
          <cell r="B826" t="str">
            <v/>
          </cell>
          <cell r="D826" t="str">
            <v/>
          </cell>
          <cell r="F826">
            <v>0</v>
          </cell>
          <cell r="G826">
            <v>0</v>
          </cell>
        </row>
        <row r="827">
          <cell r="A827" t="str">
            <v/>
          </cell>
          <cell r="B827" t="str">
            <v/>
          </cell>
          <cell r="D827" t="str">
            <v/>
          </cell>
          <cell r="F827">
            <v>0</v>
          </cell>
          <cell r="G827">
            <v>0</v>
          </cell>
        </row>
        <row r="828">
          <cell r="A828" t="str">
            <v/>
          </cell>
          <cell r="B828" t="str">
            <v/>
          </cell>
          <cell r="D828" t="str">
            <v/>
          </cell>
          <cell r="F828">
            <v>0</v>
          </cell>
          <cell r="G828">
            <v>0</v>
          </cell>
        </row>
        <row r="829">
          <cell r="A829" t="str">
            <v/>
          </cell>
          <cell r="B829" t="str">
            <v/>
          </cell>
          <cell r="D829" t="str">
            <v/>
          </cell>
          <cell r="F829">
            <v>0</v>
          </cell>
          <cell r="G829">
            <v>0</v>
          </cell>
        </row>
        <row r="830">
          <cell r="F830" t="str">
            <v>Total A</v>
          </cell>
          <cell r="G830">
            <v>0</v>
          </cell>
        </row>
        <row r="831">
          <cell r="A831" t="str">
            <v>B - MANO DE OBRA</v>
          </cell>
        </row>
        <row r="832">
          <cell r="A832" t="str">
            <v/>
          </cell>
          <cell r="B832" t="str">
            <v/>
          </cell>
          <cell r="D832" t="str">
            <v/>
          </cell>
          <cell r="F832">
            <v>0</v>
          </cell>
          <cell r="G832">
            <v>0</v>
          </cell>
        </row>
        <row r="833">
          <cell r="A833" t="str">
            <v/>
          </cell>
          <cell r="B833" t="str">
            <v/>
          </cell>
          <cell r="D833" t="str">
            <v/>
          </cell>
          <cell r="F833">
            <v>0</v>
          </cell>
          <cell r="G833">
            <v>0</v>
          </cell>
        </row>
        <row r="834">
          <cell r="A834" t="str">
            <v/>
          </cell>
          <cell r="B834" t="str">
            <v/>
          </cell>
          <cell r="D834" t="str">
            <v/>
          </cell>
          <cell r="F834">
            <v>0</v>
          </cell>
          <cell r="G834">
            <v>0</v>
          </cell>
        </row>
        <row r="835">
          <cell r="A835" t="str">
            <v/>
          </cell>
          <cell r="B835" t="str">
            <v/>
          </cell>
          <cell r="D835" t="str">
            <v/>
          </cell>
          <cell r="F835">
            <v>0</v>
          </cell>
          <cell r="G835">
            <v>0</v>
          </cell>
        </row>
        <row r="836">
          <cell r="A836" t="str">
            <v/>
          </cell>
          <cell r="B836" t="str">
            <v/>
          </cell>
          <cell r="D836" t="str">
            <v/>
          </cell>
          <cell r="F836">
            <v>0</v>
          </cell>
          <cell r="G836">
            <v>0</v>
          </cell>
        </row>
        <row r="837">
          <cell r="A837" t="str">
            <v/>
          </cell>
          <cell r="B837" t="str">
            <v/>
          </cell>
          <cell r="D837" t="str">
            <v/>
          </cell>
          <cell r="F837">
            <v>0</v>
          </cell>
          <cell r="G837">
            <v>0</v>
          </cell>
        </row>
        <row r="838">
          <cell r="A838" t="str">
            <v/>
          </cell>
          <cell r="B838" t="str">
            <v/>
          </cell>
          <cell r="D838" t="str">
            <v/>
          </cell>
          <cell r="F838">
            <v>0</v>
          </cell>
          <cell r="G838">
            <v>0</v>
          </cell>
        </row>
        <row r="839">
          <cell r="A839" t="str">
            <v/>
          </cell>
          <cell r="B839" t="str">
            <v/>
          </cell>
          <cell r="D839" t="str">
            <v/>
          </cell>
          <cell r="F839">
            <v>0</v>
          </cell>
          <cell r="G839">
            <v>0</v>
          </cell>
        </row>
        <row r="840">
          <cell r="F840" t="str">
            <v>Total B</v>
          </cell>
          <cell r="G840">
            <v>0</v>
          </cell>
        </row>
        <row r="841">
          <cell r="A841" t="str">
            <v>C - EQUIPOS</v>
          </cell>
        </row>
        <row r="842">
          <cell r="A842" t="str">
            <v/>
          </cell>
          <cell r="B842" t="str">
            <v/>
          </cell>
          <cell r="D842" t="str">
            <v/>
          </cell>
          <cell r="F842">
            <v>0</v>
          </cell>
          <cell r="G842">
            <v>0</v>
          </cell>
        </row>
        <row r="843">
          <cell r="A843" t="str">
            <v/>
          </cell>
          <cell r="B843" t="str">
            <v/>
          </cell>
          <cell r="D843" t="str">
            <v/>
          </cell>
          <cell r="F843">
            <v>0</v>
          </cell>
          <cell r="G843">
            <v>0</v>
          </cell>
        </row>
        <row r="844">
          <cell r="A844" t="str">
            <v/>
          </cell>
          <cell r="B844" t="str">
            <v/>
          </cell>
          <cell r="D844" t="str">
            <v/>
          </cell>
          <cell r="F844">
            <v>0</v>
          </cell>
          <cell r="G844">
            <v>0</v>
          </cell>
        </row>
        <row r="845">
          <cell r="A845" t="str">
            <v/>
          </cell>
          <cell r="B845" t="str">
            <v/>
          </cell>
          <cell r="D845" t="str">
            <v/>
          </cell>
          <cell r="F845">
            <v>0</v>
          </cell>
          <cell r="G845">
            <v>0</v>
          </cell>
        </row>
        <row r="846">
          <cell r="A846" t="str">
            <v/>
          </cell>
          <cell r="B846" t="str">
            <v/>
          </cell>
          <cell r="D846" t="str">
            <v/>
          </cell>
          <cell r="F846">
            <v>0</v>
          </cell>
          <cell r="G846">
            <v>0</v>
          </cell>
        </row>
        <row r="847">
          <cell r="A847" t="str">
            <v/>
          </cell>
          <cell r="B847" t="str">
            <v/>
          </cell>
          <cell r="D847" t="str">
            <v/>
          </cell>
          <cell r="F847">
            <v>0</v>
          </cell>
          <cell r="G847">
            <v>0</v>
          </cell>
        </row>
        <row r="848">
          <cell r="A848" t="str">
            <v/>
          </cell>
          <cell r="B848" t="str">
            <v/>
          </cell>
          <cell r="D848" t="str">
            <v/>
          </cell>
          <cell r="F848">
            <v>0</v>
          </cell>
          <cell r="G848">
            <v>0</v>
          </cell>
        </row>
        <row r="849">
          <cell r="A849" t="str">
            <v/>
          </cell>
          <cell r="B849" t="str">
            <v/>
          </cell>
          <cell r="D849" t="str">
            <v/>
          </cell>
          <cell r="F849">
            <v>0</v>
          </cell>
          <cell r="G849">
            <v>0</v>
          </cell>
        </row>
        <row r="850">
          <cell r="A850" t="str">
            <v/>
          </cell>
          <cell r="B850" t="str">
            <v/>
          </cell>
          <cell r="D850" t="str">
            <v/>
          </cell>
          <cell r="F850">
            <v>0</v>
          </cell>
          <cell r="G850">
            <v>0</v>
          </cell>
        </row>
        <row r="851">
          <cell r="A851" t="str">
            <v/>
          </cell>
          <cell r="B851" t="str">
            <v/>
          </cell>
          <cell r="D851" t="str">
            <v/>
          </cell>
          <cell r="F851">
            <v>0</v>
          </cell>
          <cell r="G851">
            <v>0</v>
          </cell>
        </row>
        <row r="852">
          <cell r="F852" t="str">
            <v>Total C</v>
          </cell>
          <cell r="G852">
            <v>0</v>
          </cell>
        </row>
        <row r="854">
          <cell r="A854" t="str">
            <v/>
          </cell>
          <cell r="B854" t="str">
            <v/>
          </cell>
          <cell r="D854" t="str">
            <v>COSTO NETO</v>
          </cell>
          <cell r="F854" t="str">
            <v>Total D=A+B+C</v>
          </cell>
          <cell r="G854">
            <v>0</v>
          </cell>
        </row>
        <row r="856">
          <cell r="A856" t="str">
            <v>ANALISIS DE PRECIOS</v>
          </cell>
        </row>
        <row r="857">
          <cell r="A857" t="str">
            <v>COMITENTE:</v>
          </cell>
          <cell r="B857" t="str">
            <v>INSTITUTO PROVINCIAL DE LA VIVIENDA</v>
          </cell>
        </row>
        <row r="858">
          <cell r="A858" t="str">
            <v>CONTRATISTA:</v>
          </cell>
          <cell r="B858">
            <v>0</v>
          </cell>
        </row>
        <row r="859">
          <cell r="A859" t="str">
            <v>OBRA:</v>
          </cell>
          <cell r="B859">
            <v>0</v>
          </cell>
          <cell r="F859" t="str">
            <v>PRECIOS A:</v>
          </cell>
          <cell r="G859">
            <v>0</v>
          </cell>
        </row>
        <row r="860">
          <cell r="A860" t="str">
            <v>UBICACIÓN:</v>
          </cell>
          <cell r="B860">
            <v>0</v>
          </cell>
        </row>
        <row r="861">
          <cell r="A861" t="str">
            <v>RUBRO:</v>
          </cell>
          <cell r="C861">
            <v>0</v>
          </cell>
        </row>
        <row r="862">
          <cell r="A862" t="str">
            <v>ITEM:</v>
          </cell>
          <cell r="B862" t="str">
            <v/>
          </cell>
          <cell r="C862" t="str">
            <v/>
          </cell>
          <cell r="F862" t="str">
            <v>UNIDAD:</v>
          </cell>
          <cell r="G862" t="str">
            <v/>
          </cell>
        </row>
        <row r="864">
          <cell r="A864" t="str">
            <v>DATOS REDETERMINACION</v>
          </cell>
          <cell r="C864" t="str">
            <v>DESIGNACION</v>
          </cell>
          <cell r="D864" t="str">
            <v>U</v>
          </cell>
          <cell r="E864" t="str">
            <v>Cantidad</v>
          </cell>
          <cell r="F864" t="str">
            <v>$ Unitarios</v>
          </cell>
          <cell r="G864" t="str">
            <v>$ Parcial</v>
          </cell>
        </row>
        <row r="865">
          <cell r="A865" t="str">
            <v>CÓDIGO</v>
          </cell>
          <cell r="B865" t="str">
            <v>DESCRIPCIÓN</v>
          </cell>
        </row>
        <row r="866">
          <cell r="A866" t="str">
            <v>A - MATERIALES</v>
          </cell>
        </row>
        <row r="867">
          <cell r="A867" t="str">
            <v/>
          </cell>
          <cell r="B867" t="str">
            <v/>
          </cell>
          <cell r="D867" t="str">
            <v/>
          </cell>
          <cell r="F867">
            <v>0</v>
          </cell>
          <cell r="G867">
            <v>0</v>
          </cell>
        </row>
        <row r="868">
          <cell r="A868" t="str">
            <v/>
          </cell>
          <cell r="B868" t="str">
            <v/>
          </cell>
          <cell r="D868" t="str">
            <v/>
          </cell>
          <cell r="F868">
            <v>0</v>
          </cell>
          <cell r="G868">
            <v>0</v>
          </cell>
        </row>
        <row r="869">
          <cell r="A869" t="str">
            <v/>
          </cell>
          <cell r="B869" t="str">
            <v/>
          </cell>
          <cell r="D869" t="str">
            <v/>
          </cell>
          <cell r="F869">
            <v>0</v>
          </cell>
          <cell r="G869">
            <v>0</v>
          </cell>
        </row>
        <row r="870">
          <cell r="A870" t="str">
            <v/>
          </cell>
          <cell r="B870" t="str">
            <v/>
          </cell>
          <cell r="D870" t="str">
            <v/>
          </cell>
          <cell r="F870">
            <v>0</v>
          </cell>
          <cell r="G870">
            <v>0</v>
          </cell>
        </row>
        <row r="871">
          <cell r="A871" t="str">
            <v/>
          </cell>
          <cell r="B871" t="str">
            <v/>
          </cell>
          <cell r="D871" t="str">
            <v/>
          </cell>
          <cell r="F871">
            <v>0</v>
          </cell>
          <cell r="G871">
            <v>0</v>
          </cell>
        </row>
        <row r="872">
          <cell r="A872" t="str">
            <v/>
          </cell>
          <cell r="B872" t="str">
            <v/>
          </cell>
          <cell r="D872" t="str">
            <v/>
          </cell>
          <cell r="F872">
            <v>0</v>
          </cell>
          <cell r="G872">
            <v>0</v>
          </cell>
        </row>
        <row r="873">
          <cell r="A873" t="str">
            <v/>
          </cell>
          <cell r="B873" t="str">
            <v/>
          </cell>
          <cell r="D873" t="str">
            <v/>
          </cell>
          <cell r="F873">
            <v>0</v>
          </cell>
          <cell r="G873">
            <v>0</v>
          </cell>
        </row>
        <row r="874">
          <cell r="A874" t="str">
            <v/>
          </cell>
          <cell r="B874" t="str">
            <v/>
          </cell>
          <cell r="D874" t="str">
            <v/>
          </cell>
          <cell r="F874">
            <v>0</v>
          </cell>
          <cell r="G874">
            <v>0</v>
          </cell>
        </row>
        <row r="875">
          <cell r="A875" t="str">
            <v/>
          </cell>
          <cell r="B875" t="str">
            <v/>
          </cell>
          <cell r="D875" t="str">
            <v/>
          </cell>
          <cell r="F875">
            <v>0</v>
          </cell>
          <cell r="G875">
            <v>0</v>
          </cell>
        </row>
        <row r="876">
          <cell r="A876" t="str">
            <v/>
          </cell>
          <cell r="B876" t="str">
            <v/>
          </cell>
          <cell r="D876" t="str">
            <v/>
          </cell>
          <cell r="F876">
            <v>0</v>
          </cell>
          <cell r="G876">
            <v>0</v>
          </cell>
        </row>
        <row r="877">
          <cell r="A877" t="str">
            <v/>
          </cell>
          <cell r="B877" t="str">
            <v/>
          </cell>
          <cell r="D877" t="str">
            <v/>
          </cell>
          <cell r="F877">
            <v>0</v>
          </cell>
          <cell r="G877">
            <v>0</v>
          </cell>
        </row>
        <row r="878">
          <cell r="A878" t="str">
            <v/>
          </cell>
          <cell r="B878" t="str">
            <v/>
          </cell>
          <cell r="D878" t="str">
            <v/>
          </cell>
          <cell r="F878">
            <v>0</v>
          </cell>
          <cell r="G878">
            <v>0</v>
          </cell>
        </row>
        <row r="879">
          <cell r="A879" t="str">
            <v/>
          </cell>
          <cell r="B879" t="str">
            <v/>
          </cell>
          <cell r="D879" t="str">
            <v/>
          </cell>
          <cell r="F879">
            <v>0</v>
          </cell>
          <cell r="G879">
            <v>0</v>
          </cell>
        </row>
        <row r="880">
          <cell r="A880" t="str">
            <v/>
          </cell>
          <cell r="B880" t="str">
            <v/>
          </cell>
          <cell r="D880" t="str">
            <v/>
          </cell>
          <cell r="F880">
            <v>0</v>
          </cell>
          <cell r="G880">
            <v>0</v>
          </cell>
        </row>
        <row r="881">
          <cell r="A881" t="str">
            <v/>
          </cell>
          <cell r="B881" t="str">
            <v/>
          </cell>
          <cell r="D881" t="str">
            <v/>
          </cell>
          <cell r="F881">
            <v>0</v>
          </cell>
          <cell r="G881">
            <v>0</v>
          </cell>
        </row>
        <row r="882">
          <cell r="A882" t="str">
            <v/>
          </cell>
          <cell r="B882" t="str">
            <v/>
          </cell>
          <cell r="D882" t="str">
            <v/>
          </cell>
          <cell r="F882">
            <v>0</v>
          </cell>
          <cell r="G882">
            <v>0</v>
          </cell>
        </row>
        <row r="883">
          <cell r="A883" t="str">
            <v/>
          </cell>
          <cell r="B883" t="str">
            <v/>
          </cell>
          <cell r="D883" t="str">
            <v/>
          </cell>
          <cell r="F883">
            <v>0</v>
          </cell>
          <cell r="G883">
            <v>0</v>
          </cell>
        </row>
        <row r="884">
          <cell r="A884" t="str">
            <v/>
          </cell>
          <cell r="B884" t="str">
            <v/>
          </cell>
          <cell r="D884" t="str">
            <v/>
          </cell>
          <cell r="F884">
            <v>0</v>
          </cell>
          <cell r="G884">
            <v>0</v>
          </cell>
        </row>
        <row r="885">
          <cell r="A885" t="str">
            <v/>
          </cell>
          <cell r="B885" t="str">
            <v/>
          </cell>
          <cell r="D885" t="str">
            <v/>
          </cell>
          <cell r="F885">
            <v>0</v>
          </cell>
          <cell r="G885">
            <v>0</v>
          </cell>
        </row>
        <row r="886">
          <cell r="A886" t="str">
            <v/>
          </cell>
          <cell r="B886" t="str">
            <v/>
          </cell>
          <cell r="D886" t="str">
            <v/>
          </cell>
          <cell r="F886">
            <v>0</v>
          </cell>
          <cell r="G886">
            <v>0</v>
          </cell>
        </row>
        <row r="887">
          <cell r="F887" t="str">
            <v>Total A</v>
          </cell>
          <cell r="G887">
            <v>0</v>
          </cell>
        </row>
        <row r="888">
          <cell r="A888" t="str">
            <v>B - MANO DE OBRA</v>
          </cell>
        </row>
        <row r="889">
          <cell r="A889" t="str">
            <v/>
          </cell>
          <cell r="B889" t="str">
            <v/>
          </cell>
          <cell r="D889" t="str">
            <v/>
          </cell>
          <cell r="F889">
            <v>0</v>
          </cell>
          <cell r="G889">
            <v>0</v>
          </cell>
        </row>
        <row r="890">
          <cell r="A890" t="str">
            <v/>
          </cell>
          <cell r="B890" t="str">
            <v/>
          </cell>
          <cell r="D890" t="str">
            <v/>
          </cell>
          <cell r="F890">
            <v>0</v>
          </cell>
          <cell r="G890">
            <v>0</v>
          </cell>
        </row>
        <row r="891">
          <cell r="A891" t="str">
            <v/>
          </cell>
          <cell r="B891" t="str">
            <v/>
          </cell>
          <cell r="D891" t="str">
            <v/>
          </cell>
          <cell r="F891">
            <v>0</v>
          </cell>
          <cell r="G891">
            <v>0</v>
          </cell>
        </row>
        <row r="892">
          <cell r="A892" t="str">
            <v/>
          </cell>
          <cell r="B892" t="str">
            <v/>
          </cell>
          <cell r="D892" t="str">
            <v/>
          </cell>
          <cell r="F892">
            <v>0</v>
          </cell>
          <cell r="G892">
            <v>0</v>
          </cell>
        </row>
        <row r="893">
          <cell r="A893" t="str">
            <v/>
          </cell>
          <cell r="B893" t="str">
            <v/>
          </cell>
          <cell r="D893" t="str">
            <v/>
          </cell>
          <cell r="F893">
            <v>0</v>
          </cell>
          <cell r="G893">
            <v>0</v>
          </cell>
        </row>
        <row r="894">
          <cell r="A894" t="str">
            <v/>
          </cell>
          <cell r="B894" t="str">
            <v/>
          </cell>
          <cell r="D894" t="str">
            <v/>
          </cell>
          <cell r="F894">
            <v>0</v>
          </cell>
          <cell r="G894">
            <v>0</v>
          </cell>
        </row>
        <row r="895">
          <cell r="A895" t="str">
            <v/>
          </cell>
          <cell r="B895" t="str">
            <v/>
          </cell>
          <cell r="D895" t="str">
            <v/>
          </cell>
          <cell r="F895">
            <v>0</v>
          </cell>
          <cell r="G895">
            <v>0</v>
          </cell>
        </row>
        <row r="896">
          <cell r="A896" t="str">
            <v/>
          </cell>
          <cell r="B896" t="str">
            <v/>
          </cell>
          <cell r="D896" t="str">
            <v/>
          </cell>
          <cell r="F896">
            <v>0</v>
          </cell>
          <cell r="G896">
            <v>0</v>
          </cell>
        </row>
        <row r="897">
          <cell r="F897" t="str">
            <v>Total B</v>
          </cell>
          <cell r="G897">
            <v>0</v>
          </cell>
        </row>
        <row r="898">
          <cell r="A898" t="str">
            <v>C - EQUIPOS</v>
          </cell>
        </row>
        <row r="899">
          <cell r="A899" t="str">
            <v/>
          </cell>
          <cell r="B899" t="str">
            <v/>
          </cell>
          <cell r="D899" t="str">
            <v/>
          </cell>
          <cell r="F899">
            <v>0</v>
          </cell>
          <cell r="G899">
            <v>0</v>
          </cell>
        </row>
        <row r="900">
          <cell r="A900" t="str">
            <v/>
          </cell>
          <cell r="B900" t="str">
            <v/>
          </cell>
          <cell r="D900" t="str">
            <v/>
          </cell>
          <cell r="F900">
            <v>0</v>
          </cell>
          <cell r="G900">
            <v>0</v>
          </cell>
        </row>
        <row r="901">
          <cell r="A901" t="str">
            <v/>
          </cell>
          <cell r="B901" t="str">
            <v/>
          </cell>
          <cell r="D901" t="str">
            <v/>
          </cell>
          <cell r="F901">
            <v>0</v>
          </cell>
          <cell r="G901">
            <v>0</v>
          </cell>
        </row>
        <row r="902">
          <cell r="A902" t="str">
            <v/>
          </cell>
          <cell r="B902" t="str">
            <v/>
          </cell>
          <cell r="D902" t="str">
            <v/>
          </cell>
          <cell r="F902">
            <v>0</v>
          </cell>
          <cell r="G902">
            <v>0</v>
          </cell>
        </row>
        <row r="903">
          <cell r="A903" t="str">
            <v/>
          </cell>
          <cell r="B903" t="str">
            <v/>
          </cell>
          <cell r="D903" t="str">
            <v/>
          </cell>
          <cell r="F903">
            <v>0</v>
          </cell>
          <cell r="G903">
            <v>0</v>
          </cell>
        </row>
        <row r="904">
          <cell r="A904" t="str">
            <v/>
          </cell>
          <cell r="B904" t="str">
            <v/>
          </cell>
          <cell r="D904" t="str">
            <v/>
          </cell>
          <cell r="F904">
            <v>0</v>
          </cell>
          <cell r="G904">
            <v>0</v>
          </cell>
        </row>
        <row r="905">
          <cell r="A905" t="str">
            <v/>
          </cell>
          <cell r="B905" t="str">
            <v/>
          </cell>
          <cell r="D905" t="str">
            <v/>
          </cell>
          <cell r="F905">
            <v>0</v>
          </cell>
          <cell r="G905">
            <v>0</v>
          </cell>
        </row>
        <row r="906">
          <cell r="A906" t="str">
            <v/>
          </cell>
          <cell r="B906" t="str">
            <v/>
          </cell>
          <cell r="D906" t="str">
            <v/>
          </cell>
          <cell r="F906">
            <v>0</v>
          </cell>
          <cell r="G906">
            <v>0</v>
          </cell>
        </row>
        <row r="907">
          <cell r="A907" t="str">
            <v/>
          </cell>
          <cell r="B907" t="str">
            <v/>
          </cell>
          <cell r="D907" t="str">
            <v/>
          </cell>
          <cell r="F907">
            <v>0</v>
          </cell>
          <cell r="G907">
            <v>0</v>
          </cell>
        </row>
        <row r="908">
          <cell r="A908" t="str">
            <v/>
          </cell>
          <cell r="B908" t="str">
            <v/>
          </cell>
          <cell r="D908" t="str">
            <v/>
          </cell>
          <cell r="F908">
            <v>0</v>
          </cell>
          <cell r="G908">
            <v>0</v>
          </cell>
        </row>
        <row r="909">
          <cell r="F909" t="str">
            <v>Total C</v>
          </cell>
          <cell r="G909">
            <v>0</v>
          </cell>
        </row>
        <row r="911">
          <cell r="A911" t="str">
            <v/>
          </cell>
          <cell r="B911" t="str">
            <v/>
          </cell>
          <cell r="D911" t="str">
            <v>COSTO NETO</v>
          </cell>
          <cell r="F911" t="str">
            <v>Total D=A+B+C</v>
          </cell>
          <cell r="G911">
            <v>0</v>
          </cell>
        </row>
        <row r="913">
          <cell r="A913" t="str">
            <v>ANALISIS DE PRECIOS</v>
          </cell>
        </row>
        <row r="914">
          <cell r="A914" t="str">
            <v>COMITENTE:</v>
          </cell>
          <cell r="B914" t="str">
            <v>INSTITUTO PROVINCIAL DE LA VIVIENDA</v>
          </cell>
        </row>
        <row r="915">
          <cell r="A915" t="str">
            <v>CONTRATISTA:</v>
          </cell>
          <cell r="B915">
            <v>0</v>
          </cell>
        </row>
        <row r="916">
          <cell r="A916" t="str">
            <v>OBRA:</v>
          </cell>
          <cell r="B916">
            <v>0</v>
          </cell>
          <cell r="F916" t="str">
            <v>PRECIOS A:</v>
          </cell>
          <cell r="G916">
            <v>0</v>
          </cell>
        </row>
        <row r="917">
          <cell r="A917" t="str">
            <v>UBICACIÓN:</v>
          </cell>
          <cell r="B917">
            <v>0</v>
          </cell>
        </row>
        <row r="918">
          <cell r="A918" t="str">
            <v>RUBRO:</v>
          </cell>
          <cell r="C918">
            <v>0</v>
          </cell>
        </row>
        <row r="919">
          <cell r="A919" t="str">
            <v>ITEM:</v>
          </cell>
          <cell r="B919" t="str">
            <v/>
          </cell>
          <cell r="C919" t="str">
            <v/>
          </cell>
          <cell r="F919" t="str">
            <v>UNIDAD:</v>
          </cell>
          <cell r="G919" t="str">
            <v/>
          </cell>
        </row>
        <row r="921">
          <cell r="A921" t="str">
            <v>DATOS REDETERMINACION</v>
          </cell>
          <cell r="C921" t="str">
            <v>DESIGNACION</v>
          </cell>
          <cell r="D921" t="str">
            <v>U</v>
          </cell>
          <cell r="E921" t="str">
            <v>Cantidad</v>
          </cell>
          <cell r="F921" t="str">
            <v>$ Unitarios</v>
          </cell>
          <cell r="G921" t="str">
            <v>$ Parcial</v>
          </cell>
        </row>
        <row r="922">
          <cell r="A922" t="str">
            <v>CÓDIGO</v>
          </cell>
          <cell r="B922" t="str">
            <v>DESCRIPCIÓN</v>
          </cell>
        </row>
        <row r="923">
          <cell r="A923" t="str">
            <v>A - MATERIALES</v>
          </cell>
        </row>
        <row r="924">
          <cell r="A924" t="str">
            <v/>
          </cell>
          <cell r="B924" t="str">
            <v/>
          </cell>
          <cell r="D924" t="str">
            <v/>
          </cell>
          <cell r="F924">
            <v>0</v>
          </cell>
          <cell r="G924">
            <v>0</v>
          </cell>
        </row>
        <row r="925">
          <cell r="A925" t="str">
            <v/>
          </cell>
          <cell r="B925" t="str">
            <v/>
          </cell>
          <cell r="D925" t="str">
            <v/>
          </cell>
          <cell r="F925">
            <v>0</v>
          </cell>
          <cell r="G925">
            <v>0</v>
          </cell>
        </row>
        <row r="926">
          <cell r="A926" t="str">
            <v/>
          </cell>
          <cell r="B926" t="str">
            <v/>
          </cell>
          <cell r="D926" t="str">
            <v/>
          </cell>
          <cell r="F926">
            <v>0</v>
          </cell>
          <cell r="G926">
            <v>0</v>
          </cell>
        </row>
        <row r="927">
          <cell r="A927" t="str">
            <v/>
          </cell>
          <cell r="B927" t="str">
            <v/>
          </cell>
          <cell r="D927" t="str">
            <v/>
          </cell>
          <cell r="F927">
            <v>0</v>
          </cell>
          <cell r="G927">
            <v>0</v>
          </cell>
        </row>
        <row r="928">
          <cell r="A928" t="str">
            <v/>
          </cell>
          <cell r="B928" t="str">
            <v/>
          </cell>
          <cell r="D928" t="str">
            <v/>
          </cell>
          <cell r="F928">
            <v>0</v>
          </cell>
          <cell r="G928">
            <v>0</v>
          </cell>
        </row>
        <row r="929">
          <cell r="A929" t="str">
            <v/>
          </cell>
          <cell r="B929" t="str">
            <v/>
          </cell>
          <cell r="D929" t="str">
            <v/>
          </cell>
          <cell r="F929">
            <v>0</v>
          </cell>
          <cell r="G929">
            <v>0</v>
          </cell>
        </row>
        <row r="930">
          <cell r="A930" t="str">
            <v/>
          </cell>
          <cell r="B930" t="str">
            <v/>
          </cell>
          <cell r="D930" t="str">
            <v/>
          </cell>
          <cell r="F930">
            <v>0</v>
          </cell>
          <cell r="G930">
            <v>0</v>
          </cell>
        </row>
        <row r="931">
          <cell r="A931" t="str">
            <v/>
          </cell>
          <cell r="B931" t="str">
            <v/>
          </cell>
          <cell r="D931" t="str">
            <v/>
          </cell>
          <cell r="F931">
            <v>0</v>
          </cell>
          <cell r="G931">
            <v>0</v>
          </cell>
        </row>
        <row r="932">
          <cell r="A932" t="str">
            <v/>
          </cell>
          <cell r="B932" t="str">
            <v/>
          </cell>
          <cell r="D932" t="str">
            <v/>
          </cell>
          <cell r="F932">
            <v>0</v>
          </cell>
          <cell r="G932">
            <v>0</v>
          </cell>
        </row>
        <row r="933">
          <cell r="A933" t="str">
            <v/>
          </cell>
          <cell r="B933" t="str">
            <v/>
          </cell>
          <cell r="D933" t="str">
            <v/>
          </cell>
          <cell r="F933">
            <v>0</v>
          </cell>
          <cell r="G933">
            <v>0</v>
          </cell>
        </row>
        <row r="934">
          <cell r="A934" t="str">
            <v/>
          </cell>
          <cell r="B934" t="str">
            <v/>
          </cell>
          <cell r="D934" t="str">
            <v/>
          </cell>
          <cell r="F934">
            <v>0</v>
          </cell>
          <cell r="G934">
            <v>0</v>
          </cell>
        </row>
        <row r="935">
          <cell r="A935" t="str">
            <v/>
          </cell>
          <cell r="B935" t="str">
            <v/>
          </cell>
          <cell r="D935" t="str">
            <v/>
          </cell>
          <cell r="F935">
            <v>0</v>
          </cell>
          <cell r="G935">
            <v>0</v>
          </cell>
        </row>
        <row r="936">
          <cell r="A936" t="str">
            <v/>
          </cell>
          <cell r="B936" t="str">
            <v/>
          </cell>
          <cell r="D936" t="str">
            <v/>
          </cell>
          <cell r="F936">
            <v>0</v>
          </cell>
          <cell r="G936">
            <v>0</v>
          </cell>
        </row>
        <row r="937">
          <cell r="A937" t="str">
            <v/>
          </cell>
          <cell r="B937" t="str">
            <v/>
          </cell>
          <cell r="D937" t="str">
            <v/>
          </cell>
          <cell r="F937">
            <v>0</v>
          </cell>
          <cell r="G937">
            <v>0</v>
          </cell>
        </row>
        <row r="938">
          <cell r="A938" t="str">
            <v/>
          </cell>
          <cell r="B938" t="str">
            <v/>
          </cell>
          <cell r="D938" t="str">
            <v/>
          </cell>
          <cell r="F938">
            <v>0</v>
          </cell>
          <cell r="G938">
            <v>0</v>
          </cell>
        </row>
        <row r="939">
          <cell r="A939" t="str">
            <v/>
          </cell>
          <cell r="B939" t="str">
            <v/>
          </cell>
          <cell r="D939" t="str">
            <v/>
          </cell>
          <cell r="F939">
            <v>0</v>
          </cell>
          <cell r="G939">
            <v>0</v>
          </cell>
        </row>
        <row r="940">
          <cell r="A940" t="str">
            <v/>
          </cell>
          <cell r="B940" t="str">
            <v/>
          </cell>
          <cell r="D940" t="str">
            <v/>
          </cell>
          <cell r="F940">
            <v>0</v>
          </cell>
          <cell r="G940">
            <v>0</v>
          </cell>
        </row>
        <row r="941">
          <cell r="A941" t="str">
            <v/>
          </cell>
          <cell r="B941" t="str">
            <v/>
          </cell>
          <cell r="D941" t="str">
            <v/>
          </cell>
          <cell r="F941">
            <v>0</v>
          </cell>
          <cell r="G941">
            <v>0</v>
          </cell>
        </row>
        <row r="942">
          <cell r="A942" t="str">
            <v/>
          </cell>
          <cell r="B942" t="str">
            <v/>
          </cell>
          <cell r="D942" t="str">
            <v/>
          </cell>
          <cell r="F942">
            <v>0</v>
          </cell>
          <cell r="G942">
            <v>0</v>
          </cell>
        </row>
        <row r="943">
          <cell r="A943" t="str">
            <v/>
          </cell>
          <cell r="B943" t="str">
            <v/>
          </cell>
          <cell r="D943" t="str">
            <v/>
          </cell>
          <cell r="F943">
            <v>0</v>
          </cell>
          <cell r="G943">
            <v>0</v>
          </cell>
        </row>
        <row r="944">
          <cell r="F944" t="str">
            <v>Total A</v>
          </cell>
          <cell r="G944">
            <v>0</v>
          </cell>
        </row>
        <row r="945">
          <cell r="A945" t="str">
            <v>B - MANO DE OBRA</v>
          </cell>
        </row>
        <row r="946">
          <cell r="A946" t="str">
            <v/>
          </cell>
          <cell r="B946" t="str">
            <v/>
          </cell>
          <cell r="D946" t="str">
            <v/>
          </cell>
          <cell r="F946">
            <v>0</v>
          </cell>
          <cell r="G946">
            <v>0</v>
          </cell>
        </row>
        <row r="947">
          <cell r="A947" t="str">
            <v/>
          </cell>
          <cell r="B947" t="str">
            <v/>
          </cell>
          <cell r="D947" t="str">
            <v/>
          </cell>
          <cell r="F947">
            <v>0</v>
          </cell>
          <cell r="G947">
            <v>0</v>
          </cell>
        </row>
        <row r="948">
          <cell r="A948" t="str">
            <v/>
          </cell>
          <cell r="B948" t="str">
            <v/>
          </cell>
          <cell r="D948" t="str">
            <v/>
          </cell>
          <cell r="F948">
            <v>0</v>
          </cell>
          <cell r="G948">
            <v>0</v>
          </cell>
        </row>
        <row r="949">
          <cell r="A949" t="str">
            <v/>
          </cell>
          <cell r="B949" t="str">
            <v/>
          </cell>
          <cell r="D949" t="str">
            <v/>
          </cell>
          <cell r="F949">
            <v>0</v>
          </cell>
          <cell r="G949">
            <v>0</v>
          </cell>
        </row>
        <row r="950">
          <cell r="A950" t="str">
            <v/>
          </cell>
          <cell r="B950" t="str">
            <v/>
          </cell>
          <cell r="D950" t="str">
            <v/>
          </cell>
          <cell r="F950">
            <v>0</v>
          </cell>
          <cell r="G950">
            <v>0</v>
          </cell>
        </row>
        <row r="951">
          <cell r="A951" t="str">
            <v/>
          </cell>
          <cell r="B951" t="str">
            <v/>
          </cell>
          <cell r="D951" t="str">
            <v/>
          </cell>
          <cell r="F951">
            <v>0</v>
          </cell>
          <cell r="G951">
            <v>0</v>
          </cell>
        </row>
        <row r="952">
          <cell r="A952" t="str">
            <v/>
          </cell>
          <cell r="B952" t="str">
            <v/>
          </cell>
          <cell r="D952" t="str">
            <v/>
          </cell>
          <cell r="F952">
            <v>0</v>
          </cell>
          <cell r="G952">
            <v>0</v>
          </cell>
        </row>
        <row r="953">
          <cell r="A953" t="str">
            <v/>
          </cell>
          <cell r="B953" t="str">
            <v/>
          </cell>
          <cell r="D953" t="str">
            <v/>
          </cell>
          <cell r="F953">
            <v>0</v>
          </cell>
          <cell r="G953">
            <v>0</v>
          </cell>
        </row>
        <row r="954">
          <cell r="F954" t="str">
            <v>Total B</v>
          </cell>
          <cell r="G954">
            <v>0</v>
          </cell>
        </row>
        <row r="955">
          <cell r="A955" t="str">
            <v>C - EQUIPOS</v>
          </cell>
        </row>
        <row r="956">
          <cell r="A956" t="str">
            <v/>
          </cell>
          <cell r="B956" t="str">
            <v/>
          </cell>
          <cell r="D956" t="str">
            <v/>
          </cell>
          <cell r="F956">
            <v>0</v>
          </cell>
          <cell r="G956">
            <v>0</v>
          </cell>
        </row>
        <row r="957">
          <cell r="A957" t="str">
            <v/>
          </cell>
          <cell r="B957" t="str">
            <v/>
          </cell>
          <cell r="D957" t="str">
            <v/>
          </cell>
          <cell r="F957">
            <v>0</v>
          </cell>
          <cell r="G957">
            <v>0</v>
          </cell>
        </row>
        <row r="958">
          <cell r="A958" t="str">
            <v/>
          </cell>
          <cell r="B958" t="str">
            <v/>
          </cell>
          <cell r="D958" t="str">
            <v/>
          </cell>
          <cell r="F958">
            <v>0</v>
          </cell>
          <cell r="G958">
            <v>0</v>
          </cell>
        </row>
        <row r="959">
          <cell r="A959" t="str">
            <v/>
          </cell>
          <cell r="B959" t="str">
            <v/>
          </cell>
          <cell r="D959" t="str">
            <v/>
          </cell>
          <cell r="F959">
            <v>0</v>
          </cell>
          <cell r="G959">
            <v>0</v>
          </cell>
        </row>
        <row r="960">
          <cell r="A960" t="str">
            <v/>
          </cell>
          <cell r="B960" t="str">
            <v/>
          </cell>
          <cell r="D960" t="str">
            <v/>
          </cell>
          <cell r="F960">
            <v>0</v>
          </cell>
          <cell r="G960">
            <v>0</v>
          </cell>
        </row>
        <row r="961">
          <cell r="A961" t="str">
            <v/>
          </cell>
          <cell r="B961" t="str">
            <v/>
          </cell>
          <cell r="D961" t="str">
            <v/>
          </cell>
          <cell r="F961">
            <v>0</v>
          </cell>
          <cell r="G961">
            <v>0</v>
          </cell>
        </row>
        <row r="962">
          <cell r="A962" t="str">
            <v/>
          </cell>
          <cell r="B962" t="str">
            <v/>
          </cell>
          <cell r="D962" t="str">
            <v/>
          </cell>
          <cell r="F962">
            <v>0</v>
          </cell>
          <cell r="G962">
            <v>0</v>
          </cell>
        </row>
        <row r="963">
          <cell r="A963" t="str">
            <v/>
          </cell>
          <cell r="B963" t="str">
            <v/>
          </cell>
          <cell r="D963" t="str">
            <v/>
          </cell>
          <cell r="F963">
            <v>0</v>
          </cell>
          <cell r="G963">
            <v>0</v>
          </cell>
        </row>
        <row r="964">
          <cell r="A964" t="str">
            <v/>
          </cell>
          <cell r="B964" t="str">
            <v/>
          </cell>
          <cell r="D964" t="str">
            <v/>
          </cell>
          <cell r="F964">
            <v>0</v>
          </cell>
          <cell r="G964">
            <v>0</v>
          </cell>
        </row>
        <row r="965">
          <cell r="A965" t="str">
            <v/>
          </cell>
          <cell r="B965" t="str">
            <v/>
          </cell>
          <cell r="D965" t="str">
            <v/>
          </cell>
          <cell r="F965">
            <v>0</v>
          </cell>
          <cell r="G965">
            <v>0</v>
          </cell>
        </row>
        <row r="966">
          <cell r="F966" t="str">
            <v>Total C</v>
          </cell>
          <cell r="G966">
            <v>0</v>
          </cell>
        </row>
        <row r="968">
          <cell r="A968" t="str">
            <v/>
          </cell>
          <cell r="B968" t="str">
            <v/>
          </cell>
          <cell r="D968" t="str">
            <v>COSTO NETO</v>
          </cell>
          <cell r="F968" t="str">
            <v>Total D=A+B+C</v>
          </cell>
          <cell r="G968">
            <v>0</v>
          </cell>
        </row>
        <row r="970">
          <cell r="A970" t="str">
            <v>ANALISIS DE PRECIOS</v>
          </cell>
        </row>
        <row r="971">
          <cell r="A971" t="str">
            <v>COMITENTE:</v>
          </cell>
          <cell r="B971" t="str">
            <v>INSTITUTO PROVINCIAL DE LA VIVIENDA</v>
          </cell>
        </row>
        <row r="972">
          <cell r="A972" t="str">
            <v>CONTRATISTA:</v>
          </cell>
          <cell r="B972">
            <v>0</v>
          </cell>
        </row>
        <row r="973">
          <cell r="A973" t="str">
            <v>OBRA:</v>
          </cell>
          <cell r="B973">
            <v>0</v>
          </cell>
          <cell r="F973" t="str">
            <v>PRECIOS A:</v>
          </cell>
          <cell r="G973">
            <v>0</v>
          </cell>
        </row>
        <row r="974">
          <cell r="A974" t="str">
            <v>UBICACIÓN:</v>
          </cell>
          <cell r="B974">
            <v>0</v>
          </cell>
        </row>
        <row r="975">
          <cell r="A975" t="str">
            <v>RUBRO:</v>
          </cell>
          <cell r="C975">
            <v>0</v>
          </cell>
        </row>
        <row r="976">
          <cell r="A976" t="str">
            <v>ITEM:</v>
          </cell>
          <cell r="B976" t="str">
            <v/>
          </cell>
          <cell r="C976" t="str">
            <v/>
          </cell>
          <cell r="F976" t="str">
            <v>UNIDAD:</v>
          </cell>
          <cell r="G976" t="str">
            <v/>
          </cell>
        </row>
        <row r="978">
          <cell r="A978" t="str">
            <v>DATOS REDETERMINACION</v>
          </cell>
          <cell r="C978" t="str">
            <v>DESIGNACION</v>
          </cell>
          <cell r="D978" t="str">
            <v>U</v>
          </cell>
          <cell r="E978" t="str">
            <v>Cantidad</v>
          </cell>
          <cell r="F978" t="str">
            <v>$ Unitarios</v>
          </cell>
          <cell r="G978" t="str">
            <v>$ Parcial</v>
          </cell>
        </row>
        <row r="979">
          <cell r="A979" t="str">
            <v>CÓDIGO</v>
          </cell>
          <cell r="B979" t="str">
            <v>DESCRIPCIÓN</v>
          </cell>
        </row>
        <row r="980">
          <cell r="A980" t="str">
            <v>A - MATERIALES</v>
          </cell>
        </row>
        <row r="981">
          <cell r="A981" t="str">
            <v/>
          </cell>
          <cell r="B981" t="str">
            <v/>
          </cell>
          <cell r="D981" t="str">
            <v/>
          </cell>
          <cell r="F981">
            <v>0</v>
          </cell>
          <cell r="G981">
            <v>0</v>
          </cell>
        </row>
        <row r="982">
          <cell r="A982" t="str">
            <v/>
          </cell>
          <cell r="B982" t="str">
            <v/>
          </cell>
          <cell r="D982" t="str">
            <v/>
          </cell>
          <cell r="F982">
            <v>0</v>
          </cell>
          <cell r="G982">
            <v>0</v>
          </cell>
        </row>
        <row r="983">
          <cell r="A983" t="str">
            <v/>
          </cell>
          <cell r="B983" t="str">
            <v/>
          </cell>
          <cell r="D983" t="str">
            <v/>
          </cell>
          <cell r="F983">
            <v>0</v>
          </cell>
          <cell r="G983">
            <v>0</v>
          </cell>
        </row>
        <row r="984">
          <cell r="A984" t="str">
            <v/>
          </cell>
          <cell r="B984" t="str">
            <v/>
          </cell>
          <cell r="D984" t="str">
            <v/>
          </cell>
          <cell r="F984">
            <v>0</v>
          </cell>
          <cell r="G984">
            <v>0</v>
          </cell>
        </row>
        <row r="985">
          <cell r="A985" t="str">
            <v/>
          </cell>
          <cell r="B985" t="str">
            <v/>
          </cell>
          <cell r="D985" t="str">
            <v/>
          </cell>
          <cell r="F985">
            <v>0</v>
          </cell>
          <cell r="G985">
            <v>0</v>
          </cell>
        </row>
        <row r="986">
          <cell r="A986" t="str">
            <v/>
          </cell>
          <cell r="B986" t="str">
            <v/>
          </cell>
          <cell r="D986" t="str">
            <v/>
          </cell>
          <cell r="F986">
            <v>0</v>
          </cell>
          <cell r="G986">
            <v>0</v>
          </cell>
        </row>
        <row r="987">
          <cell r="A987" t="str">
            <v/>
          </cell>
          <cell r="B987" t="str">
            <v/>
          </cell>
          <cell r="D987" t="str">
            <v/>
          </cell>
          <cell r="F987">
            <v>0</v>
          </cell>
          <cell r="G987">
            <v>0</v>
          </cell>
        </row>
        <row r="988">
          <cell r="A988" t="str">
            <v/>
          </cell>
          <cell r="B988" t="str">
            <v/>
          </cell>
          <cell r="D988" t="str">
            <v/>
          </cell>
          <cell r="F988">
            <v>0</v>
          </cell>
          <cell r="G988">
            <v>0</v>
          </cell>
        </row>
        <row r="989">
          <cell r="A989" t="str">
            <v/>
          </cell>
          <cell r="B989" t="str">
            <v/>
          </cell>
          <cell r="D989" t="str">
            <v/>
          </cell>
          <cell r="F989">
            <v>0</v>
          </cell>
          <cell r="G989">
            <v>0</v>
          </cell>
        </row>
        <row r="990">
          <cell r="A990" t="str">
            <v/>
          </cell>
          <cell r="B990" t="str">
            <v/>
          </cell>
          <cell r="D990" t="str">
            <v/>
          </cell>
          <cell r="F990">
            <v>0</v>
          </cell>
          <cell r="G990">
            <v>0</v>
          </cell>
        </row>
        <row r="991">
          <cell r="A991" t="str">
            <v/>
          </cell>
          <cell r="B991" t="str">
            <v/>
          </cell>
          <cell r="D991" t="str">
            <v/>
          </cell>
          <cell r="F991">
            <v>0</v>
          </cell>
          <cell r="G991">
            <v>0</v>
          </cell>
        </row>
        <row r="992">
          <cell r="A992" t="str">
            <v/>
          </cell>
          <cell r="B992" t="str">
            <v/>
          </cell>
          <cell r="D992" t="str">
            <v/>
          </cell>
          <cell r="F992">
            <v>0</v>
          </cell>
          <cell r="G992">
            <v>0</v>
          </cell>
        </row>
        <row r="993">
          <cell r="A993" t="str">
            <v/>
          </cell>
          <cell r="B993" t="str">
            <v/>
          </cell>
          <cell r="D993" t="str">
            <v/>
          </cell>
          <cell r="F993">
            <v>0</v>
          </cell>
          <cell r="G993">
            <v>0</v>
          </cell>
        </row>
        <row r="994">
          <cell r="A994" t="str">
            <v/>
          </cell>
          <cell r="B994" t="str">
            <v/>
          </cell>
          <cell r="D994" t="str">
            <v/>
          </cell>
          <cell r="F994">
            <v>0</v>
          </cell>
          <cell r="G994">
            <v>0</v>
          </cell>
        </row>
        <row r="995">
          <cell r="A995" t="str">
            <v/>
          </cell>
          <cell r="B995" t="str">
            <v/>
          </cell>
          <cell r="D995" t="str">
            <v/>
          </cell>
          <cell r="F995">
            <v>0</v>
          </cell>
          <cell r="G995">
            <v>0</v>
          </cell>
        </row>
        <row r="996">
          <cell r="A996" t="str">
            <v/>
          </cell>
          <cell r="B996" t="str">
            <v/>
          </cell>
          <cell r="D996" t="str">
            <v/>
          </cell>
          <cell r="F996">
            <v>0</v>
          </cell>
          <cell r="G996">
            <v>0</v>
          </cell>
        </row>
        <row r="997">
          <cell r="A997" t="str">
            <v/>
          </cell>
          <cell r="B997" t="str">
            <v/>
          </cell>
          <cell r="D997" t="str">
            <v/>
          </cell>
          <cell r="F997">
            <v>0</v>
          </cell>
          <cell r="G997">
            <v>0</v>
          </cell>
        </row>
        <row r="998">
          <cell r="A998" t="str">
            <v/>
          </cell>
          <cell r="B998" t="str">
            <v/>
          </cell>
          <cell r="D998" t="str">
            <v/>
          </cell>
          <cell r="F998">
            <v>0</v>
          </cell>
          <cell r="G998">
            <v>0</v>
          </cell>
        </row>
        <row r="999">
          <cell r="A999" t="str">
            <v/>
          </cell>
          <cell r="B999" t="str">
            <v/>
          </cell>
          <cell r="D999" t="str">
            <v/>
          </cell>
          <cell r="F999">
            <v>0</v>
          </cell>
          <cell r="G999">
            <v>0</v>
          </cell>
        </row>
        <row r="1000">
          <cell r="A1000" t="str">
            <v/>
          </cell>
          <cell r="B1000" t="str">
            <v/>
          </cell>
          <cell r="D1000" t="str">
            <v/>
          </cell>
          <cell r="F1000">
            <v>0</v>
          </cell>
          <cell r="G1000">
            <v>0</v>
          </cell>
        </row>
        <row r="1001">
          <cell r="F1001" t="str">
            <v>Total A</v>
          </cell>
          <cell r="G1001">
            <v>0</v>
          </cell>
        </row>
        <row r="1002">
          <cell r="A1002" t="str">
            <v>B - MANO DE OBRA</v>
          </cell>
        </row>
        <row r="1003">
          <cell r="A1003" t="str">
            <v/>
          </cell>
          <cell r="B1003" t="str">
            <v/>
          </cell>
          <cell r="D1003" t="str">
            <v/>
          </cell>
          <cell r="F1003">
            <v>0</v>
          </cell>
          <cell r="G1003">
            <v>0</v>
          </cell>
        </row>
        <row r="1004">
          <cell r="A1004" t="str">
            <v/>
          </cell>
          <cell r="B1004" t="str">
            <v/>
          </cell>
          <cell r="D1004" t="str">
            <v/>
          </cell>
          <cell r="F1004">
            <v>0</v>
          </cell>
          <cell r="G1004">
            <v>0</v>
          </cell>
        </row>
        <row r="1005">
          <cell r="A1005" t="str">
            <v/>
          </cell>
          <cell r="B1005" t="str">
            <v/>
          </cell>
          <cell r="D1005" t="str">
            <v/>
          </cell>
          <cell r="F1005">
            <v>0</v>
          </cell>
          <cell r="G1005">
            <v>0</v>
          </cell>
        </row>
        <row r="1006">
          <cell r="A1006" t="str">
            <v/>
          </cell>
          <cell r="B1006" t="str">
            <v/>
          </cell>
          <cell r="D1006" t="str">
            <v/>
          </cell>
          <cell r="F1006">
            <v>0</v>
          </cell>
          <cell r="G1006">
            <v>0</v>
          </cell>
        </row>
        <row r="1007">
          <cell r="A1007" t="str">
            <v/>
          </cell>
          <cell r="B1007" t="str">
            <v/>
          </cell>
          <cell r="D1007" t="str">
            <v/>
          </cell>
          <cell r="F1007">
            <v>0</v>
          </cell>
          <cell r="G1007">
            <v>0</v>
          </cell>
        </row>
        <row r="1008">
          <cell r="A1008" t="str">
            <v/>
          </cell>
          <cell r="B1008" t="str">
            <v/>
          </cell>
          <cell r="D1008" t="str">
            <v/>
          </cell>
          <cell r="F1008">
            <v>0</v>
          </cell>
          <cell r="G1008">
            <v>0</v>
          </cell>
        </row>
        <row r="1009">
          <cell r="A1009" t="str">
            <v/>
          </cell>
          <cell r="B1009" t="str">
            <v/>
          </cell>
          <cell r="D1009" t="str">
            <v/>
          </cell>
          <cell r="F1009">
            <v>0</v>
          </cell>
          <cell r="G1009">
            <v>0</v>
          </cell>
        </row>
        <row r="1010">
          <cell r="A1010" t="str">
            <v/>
          </cell>
          <cell r="B1010" t="str">
            <v/>
          </cell>
          <cell r="D1010" t="str">
            <v/>
          </cell>
          <cell r="F1010">
            <v>0</v>
          </cell>
          <cell r="G1010">
            <v>0</v>
          </cell>
        </row>
        <row r="1011">
          <cell r="F1011" t="str">
            <v>Total B</v>
          </cell>
          <cell r="G1011">
            <v>0</v>
          </cell>
        </row>
        <row r="1012">
          <cell r="A1012" t="str">
            <v>C - EQUIPOS</v>
          </cell>
        </row>
        <row r="1013">
          <cell r="A1013" t="str">
            <v/>
          </cell>
          <cell r="B1013" t="str">
            <v/>
          </cell>
          <cell r="D1013" t="str">
            <v/>
          </cell>
          <cell r="F1013">
            <v>0</v>
          </cell>
          <cell r="G1013">
            <v>0</v>
          </cell>
        </row>
        <row r="1014">
          <cell r="A1014" t="str">
            <v/>
          </cell>
          <cell r="B1014" t="str">
            <v/>
          </cell>
          <cell r="D1014" t="str">
            <v/>
          </cell>
          <cell r="F1014">
            <v>0</v>
          </cell>
          <cell r="G1014">
            <v>0</v>
          </cell>
        </row>
        <row r="1015">
          <cell r="A1015" t="str">
            <v/>
          </cell>
          <cell r="B1015" t="str">
            <v/>
          </cell>
          <cell r="D1015" t="str">
            <v/>
          </cell>
          <cell r="F1015">
            <v>0</v>
          </cell>
          <cell r="G1015">
            <v>0</v>
          </cell>
        </row>
        <row r="1016">
          <cell r="A1016" t="str">
            <v/>
          </cell>
          <cell r="B1016" t="str">
            <v/>
          </cell>
          <cell r="D1016" t="str">
            <v/>
          </cell>
          <cell r="F1016">
            <v>0</v>
          </cell>
          <cell r="G1016">
            <v>0</v>
          </cell>
        </row>
        <row r="1017">
          <cell r="A1017" t="str">
            <v/>
          </cell>
          <cell r="B1017" t="str">
            <v/>
          </cell>
          <cell r="D1017" t="str">
            <v/>
          </cell>
          <cell r="F1017">
            <v>0</v>
          </cell>
          <cell r="G1017">
            <v>0</v>
          </cell>
        </row>
        <row r="1018">
          <cell r="A1018" t="str">
            <v/>
          </cell>
          <cell r="B1018" t="str">
            <v/>
          </cell>
          <cell r="D1018" t="str">
            <v/>
          </cell>
          <cell r="F1018">
            <v>0</v>
          </cell>
          <cell r="G1018">
            <v>0</v>
          </cell>
        </row>
        <row r="1019">
          <cell r="A1019" t="str">
            <v/>
          </cell>
          <cell r="B1019" t="str">
            <v/>
          </cell>
          <cell r="D1019" t="str">
            <v/>
          </cell>
          <cell r="F1019">
            <v>0</v>
          </cell>
          <cell r="G1019">
            <v>0</v>
          </cell>
        </row>
        <row r="1020">
          <cell r="A1020" t="str">
            <v/>
          </cell>
          <cell r="B1020" t="str">
            <v/>
          </cell>
          <cell r="D1020" t="str">
            <v/>
          </cell>
          <cell r="F1020">
            <v>0</v>
          </cell>
          <cell r="G1020">
            <v>0</v>
          </cell>
        </row>
        <row r="1021">
          <cell r="A1021" t="str">
            <v/>
          </cell>
          <cell r="B1021" t="str">
            <v/>
          </cell>
          <cell r="D1021" t="str">
            <v/>
          </cell>
          <cell r="F1021">
            <v>0</v>
          </cell>
          <cell r="G1021">
            <v>0</v>
          </cell>
        </row>
        <row r="1022">
          <cell r="A1022" t="str">
            <v/>
          </cell>
          <cell r="B1022" t="str">
            <v/>
          </cell>
          <cell r="D1022" t="str">
            <v/>
          </cell>
          <cell r="F1022">
            <v>0</v>
          </cell>
          <cell r="G1022">
            <v>0</v>
          </cell>
        </row>
        <row r="1023">
          <cell r="F1023" t="str">
            <v>Total C</v>
          </cell>
          <cell r="G1023">
            <v>0</v>
          </cell>
        </row>
        <row r="1025">
          <cell r="A1025" t="str">
            <v/>
          </cell>
          <cell r="B1025" t="str">
            <v/>
          </cell>
          <cell r="D1025" t="str">
            <v>COSTO NETO</v>
          </cell>
          <cell r="F1025" t="str">
            <v>Total D=A+B+C</v>
          </cell>
          <cell r="G1025">
            <v>0</v>
          </cell>
        </row>
        <row r="1027">
          <cell r="A1027" t="str">
            <v>ANALISIS DE PRECIOS</v>
          </cell>
        </row>
        <row r="1028">
          <cell r="A1028" t="str">
            <v>COMITENTE:</v>
          </cell>
          <cell r="B1028" t="str">
            <v>INSTITUTO PROVINCIAL DE LA VIVIENDA</v>
          </cell>
        </row>
        <row r="1029">
          <cell r="A1029" t="str">
            <v>CONTRATISTA:</v>
          </cell>
          <cell r="B1029">
            <v>0</v>
          </cell>
        </row>
        <row r="1030">
          <cell r="A1030" t="str">
            <v>OBRA:</v>
          </cell>
          <cell r="B1030">
            <v>0</v>
          </cell>
          <cell r="F1030" t="str">
            <v>PRECIOS A:</v>
          </cell>
          <cell r="G1030">
            <v>0</v>
          </cell>
        </row>
        <row r="1031">
          <cell r="A1031" t="str">
            <v>UBICACIÓN:</v>
          </cell>
          <cell r="B1031">
            <v>0</v>
          </cell>
        </row>
        <row r="1032">
          <cell r="A1032" t="str">
            <v>RUBRO:</v>
          </cell>
          <cell r="C1032">
            <v>0</v>
          </cell>
        </row>
        <row r="1033">
          <cell r="A1033" t="str">
            <v>ITEM:</v>
          </cell>
          <cell r="B1033" t="str">
            <v/>
          </cell>
          <cell r="C1033" t="str">
            <v/>
          </cell>
          <cell r="F1033" t="str">
            <v>UNIDAD:</v>
          </cell>
          <cell r="G1033" t="str">
            <v/>
          </cell>
        </row>
        <row r="1035">
          <cell r="A1035" t="str">
            <v>DATOS REDETERMINACION</v>
          </cell>
          <cell r="C1035" t="str">
            <v>DESIGNACION</v>
          </cell>
          <cell r="D1035" t="str">
            <v>U</v>
          </cell>
          <cell r="E1035" t="str">
            <v>Cantidad</v>
          </cell>
          <cell r="F1035" t="str">
            <v>$ Unitarios</v>
          </cell>
          <cell r="G1035" t="str">
            <v>$ Parcial</v>
          </cell>
        </row>
        <row r="1036">
          <cell r="A1036" t="str">
            <v>CÓDIGO</v>
          </cell>
          <cell r="B1036" t="str">
            <v>DESCRIPCIÓN</v>
          </cell>
        </row>
        <row r="1037">
          <cell r="A1037" t="str">
            <v>A - MATERIALES</v>
          </cell>
        </row>
        <row r="1038">
          <cell r="A1038" t="str">
            <v/>
          </cell>
          <cell r="B1038" t="str">
            <v/>
          </cell>
          <cell r="D1038" t="str">
            <v/>
          </cell>
          <cell r="F1038">
            <v>0</v>
          </cell>
          <cell r="G1038">
            <v>0</v>
          </cell>
        </row>
        <row r="1039">
          <cell r="A1039" t="str">
            <v/>
          </cell>
          <cell r="B1039" t="str">
            <v/>
          </cell>
          <cell r="D1039" t="str">
            <v/>
          </cell>
          <cell r="F1039">
            <v>0</v>
          </cell>
          <cell r="G1039">
            <v>0</v>
          </cell>
        </row>
        <row r="1040">
          <cell r="A1040" t="str">
            <v/>
          </cell>
          <cell r="B1040" t="str">
            <v/>
          </cell>
          <cell r="D1040" t="str">
            <v/>
          </cell>
          <cell r="F1040">
            <v>0</v>
          </cell>
          <cell r="G1040">
            <v>0</v>
          </cell>
        </row>
        <row r="1041">
          <cell r="A1041" t="str">
            <v/>
          </cell>
          <cell r="B1041" t="str">
            <v/>
          </cell>
          <cell r="D1041" t="str">
            <v/>
          </cell>
          <cell r="F1041">
            <v>0</v>
          </cell>
          <cell r="G1041">
            <v>0</v>
          </cell>
        </row>
        <row r="1042">
          <cell r="A1042" t="str">
            <v/>
          </cell>
          <cell r="B1042" t="str">
            <v/>
          </cell>
          <cell r="D1042" t="str">
            <v/>
          </cell>
          <cell r="F1042">
            <v>0</v>
          </cell>
          <cell r="G1042">
            <v>0</v>
          </cell>
        </row>
        <row r="1043">
          <cell r="A1043" t="str">
            <v/>
          </cell>
          <cell r="B1043" t="str">
            <v/>
          </cell>
          <cell r="D1043" t="str">
            <v/>
          </cell>
          <cell r="F1043">
            <v>0</v>
          </cell>
          <cell r="G1043">
            <v>0</v>
          </cell>
        </row>
        <row r="1044">
          <cell r="A1044" t="str">
            <v/>
          </cell>
          <cell r="B1044" t="str">
            <v/>
          </cell>
          <cell r="D1044" t="str">
            <v/>
          </cell>
          <cell r="F1044">
            <v>0</v>
          </cell>
          <cell r="G1044">
            <v>0</v>
          </cell>
        </row>
        <row r="1045">
          <cell r="A1045" t="str">
            <v/>
          </cell>
          <cell r="B1045" t="str">
            <v/>
          </cell>
          <cell r="D1045" t="str">
            <v/>
          </cell>
          <cell r="F1045">
            <v>0</v>
          </cell>
          <cell r="G1045">
            <v>0</v>
          </cell>
        </row>
        <row r="1046">
          <cell r="A1046" t="str">
            <v/>
          </cell>
          <cell r="B1046" t="str">
            <v/>
          </cell>
          <cell r="D1046" t="str">
            <v/>
          </cell>
          <cell r="F1046">
            <v>0</v>
          </cell>
          <cell r="G1046">
            <v>0</v>
          </cell>
        </row>
        <row r="1047">
          <cell r="A1047" t="str">
            <v/>
          </cell>
          <cell r="B1047" t="str">
            <v/>
          </cell>
          <cell r="D1047" t="str">
            <v/>
          </cell>
          <cell r="F1047">
            <v>0</v>
          </cell>
          <cell r="G1047">
            <v>0</v>
          </cell>
        </row>
        <row r="1048">
          <cell r="A1048" t="str">
            <v/>
          </cell>
          <cell r="B1048" t="str">
            <v/>
          </cell>
          <cell r="D1048" t="str">
            <v/>
          </cell>
          <cell r="F1048">
            <v>0</v>
          </cell>
          <cell r="G1048">
            <v>0</v>
          </cell>
        </row>
        <row r="1049">
          <cell r="A1049" t="str">
            <v/>
          </cell>
          <cell r="B1049" t="str">
            <v/>
          </cell>
          <cell r="D1049" t="str">
            <v/>
          </cell>
          <cell r="F1049">
            <v>0</v>
          </cell>
          <cell r="G1049">
            <v>0</v>
          </cell>
        </row>
        <row r="1050">
          <cell r="A1050" t="str">
            <v/>
          </cell>
          <cell r="B1050" t="str">
            <v/>
          </cell>
          <cell r="D1050" t="str">
            <v/>
          </cell>
          <cell r="F1050">
            <v>0</v>
          </cell>
          <cell r="G1050">
            <v>0</v>
          </cell>
        </row>
        <row r="1051">
          <cell r="A1051" t="str">
            <v/>
          </cell>
          <cell r="B1051" t="str">
            <v/>
          </cell>
          <cell r="D1051" t="str">
            <v/>
          </cell>
          <cell r="F1051">
            <v>0</v>
          </cell>
          <cell r="G1051">
            <v>0</v>
          </cell>
        </row>
        <row r="1052">
          <cell r="A1052" t="str">
            <v/>
          </cell>
          <cell r="B1052" t="str">
            <v/>
          </cell>
          <cell r="D1052" t="str">
            <v/>
          </cell>
          <cell r="F1052">
            <v>0</v>
          </cell>
          <cell r="G1052">
            <v>0</v>
          </cell>
        </row>
        <row r="1053">
          <cell r="A1053" t="str">
            <v/>
          </cell>
          <cell r="B1053" t="str">
            <v/>
          </cell>
          <cell r="D1053" t="str">
            <v/>
          </cell>
          <cell r="F1053">
            <v>0</v>
          </cell>
          <cell r="G1053">
            <v>0</v>
          </cell>
        </row>
        <row r="1054">
          <cell r="A1054" t="str">
            <v/>
          </cell>
          <cell r="B1054" t="str">
            <v/>
          </cell>
          <cell r="D1054" t="str">
            <v/>
          </cell>
          <cell r="F1054">
            <v>0</v>
          </cell>
          <cell r="G1054">
            <v>0</v>
          </cell>
        </row>
        <row r="1055">
          <cell r="A1055" t="str">
            <v/>
          </cell>
          <cell r="B1055" t="str">
            <v/>
          </cell>
          <cell r="D1055" t="str">
            <v/>
          </cell>
          <cell r="F1055">
            <v>0</v>
          </cell>
          <cell r="G1055">
            <v>0</v>
          </cell>
        </row>
        <row r="1056">
          <cell r="A1056" t="str">
            <v/>
          </cell>
          <cell r="B1056" t="str">
            <v/>
          </cell>
          <cell r="D1056" t="str">
            <v/>
          </cell>
          <cell r="F1056">
            <v>0</v>
          </cell>
          <cell r="G1056">
            <v>0</v>
          </cell>
        </row>
        <row r="1057">
          <cell r="A1057" t="str">
            <v/>
          </cell>
          <cell r="B1057" t="str">
            <v/>
          </cell>
          <cell r="D1057" t="str">
            <v/>
          </cell>
          <cell r="F1057">
            <v>0</v>
          </cell>
          <cell r="G1057">
            <v>0</v>
          </cell>
        </row>
        <row r="1058">
          <cell r="F1058" t="str">
            <v>Total A</v>
          </cell>
          <cell r="G1058">
            <v>0</v>
          </cell>
        </row>
        <row r="1059">
          <cell r="A1059" t="str">
            <v>B - MANO DE OBRA</v>
          </cell>
        </row>
        <row r="1060">
          <cell r="A1060" t="str">
            <v/>
          </cell>
          <cell r="B1060" t="str">
            <v/>
          </cell>
          <cell r="D1060" t="str">
            <v/>
          </cell>
          <cell r="F1060">
            <v>0</v>
          </cell>
          <cell r="G1060">
            <v>0</v>
          </cell>
        </row>
        <row r="1061">
          <cell r="A1061" t="str">
            <v/>
          </cell>
          <cell r="B1061" t="str">
            <v/>
          </cell>
          <cell r="D1061" t="str">
            <v/>
          </cell>
          <cell r="F1061">
            <v>0</v>
          </cell>
          <cell r="G1061">
            <v>0</v>
          </cell>
        </row>
        <row r="1062">
          <cell r="A1062" t="str">
            <v/>
          </cell>
          <cell r="B1062" t="str">
            <v/>
          </cell>
          <cell r="D1062" t="str">
            <v/>
          </cell>
          <cell r="F1062">
            <v>0</v>
          </cell>
          <cell r="G1062">
            <v>0</v>
          </cell>
        </row>
        <row r="1063">
          <cell r="A1063" t="str">
            <v/>
          </cell>
          <cell r="B1063" t="str">
            <v/>
          </cell>
          <cell r="D1063" t="str">
            <v/>
          </cell>
          <cell r="F1063">
            <v>0</v>
          </cell>
          <cell r="G1063">
            <v>0</v>
          </cell>
        </row>
        <row r="1064">
          <cell r="A1064" t="str">
            <v/>
          </cell>
          <cell r="B1064" t="str">
            <v/>
          </cell>
          <cell r="D1064" t="str">
            <v/>
          </cell>
          <cell r="F1064">
            <v>0</v>
          </cell>
          <cell r="G1064">
            <v>0</v>
          </cell>
        </row>
        <row r="1065">
          <cell r="A1065" t="str">
            <v/>
          </cell>
          <cell r="B1065" t="str">
            <v/>
          </cell>
          <cell r="D1065" t="str">
            <v/>
          </cell>
          <cell r="F1065">
            <v>0</v>
          </cell>
          <cell r="G1065">
            <v>0</v>
          </cell>
        </row>
        <row r="1066">
          <cell r="A1066" t="str">
            <v/>
          </cell>
          <cell r="B1066" t="str">
            <v/>
          </cell>
          <cell r="D1066" t="str">
            <v/>
          </cell>
          <cell r="F1066">
            <v>0</v>
          </cell>
          <cell r="G1066">
            <v>0</v>
          </cell>
        </row>
        <row r="1067">
          <cell r="A1067" t="str">
            <v/>
          </cell>
          <cell r="B1067" t="str">
            <v/>
          </cell>
          <cell r="D1067" t="str">
            <v/>
          </cell>
          <cell r="F1067">
            <v>0</v>
          </cell>
          <cell r="G1067">
            <v>0</v>
          </cell>
        </row>
        <row r="1068">
          <cell r="F1068" t="str">
            <v>Total B</v>
          </cell>
          <cell r="G1068">
            <v>0</v>
          </cell>
        </row>
        <row r="1069">
          <cell r="A1069" t="str">
            <v>C - EQUIPOS</v>
          </cell>
        </row>
        <row r="1070">
          <cell r="A1070" t="str">
            <v/>
          </cell>
          <cell r="B1070" t="str">
            <v/>
          </cell>
          <cell r="D1070" t="str">
            <v/>
          </cell>
          <cell r="F1070">
            <v>0</v>
          </cell>
          <cell r="G1070">
            <v>0</v>
          </cell>
        </row>
        <row r="1071">
          <cell r="A1071" t="str">
            <v/>
          </cell>
          <cell r="B1071" t="str">
            <v/>
          </cell>
          <cell r="D1071" t="str">
            <v/>
          </cell>
          <cell r="F1071">
            <v>0</v>
          </cell>
          <cell r="G1071">
            <v>0</v>
          </cell>
        </row>
        <row r="1072">
          <cell r="A1072" t="str">
            <v/>
          </cell>
          <cell r="B1072" t="str">
            <v/>
          </cell>
          <cell r="D1072" t="str">
            <v/>
          </cell>
          <cell r="F1072">
            <v>0</v>
          </cell>
          <cell r="G1072">
            <v>0</v>
          </cell>
        </row>
        <row r="1073">
          <cell r="A1073" t="str">
            <v/>
          </cell>
          <cell r="B1073" t="str">
            <v/>
          </cell>
          <cell r="D1073" t="str">
            <v/>
          </cell>
          <cell r="F1073">
            <v>0</v>
          </cell>
          <cell r="G1073">
            <v>0</v>
          </cell>
        </row>
        <row r="1074">
          <cell r="A1074" t="str">
            <v/>
          </cell>
          <cell r="B1074" t="str">
            <v/>
          </cell>
          <cell r="D1074" t="str">
            <v/>
          </cell>
          <cell r="F1074">
            <v>0</v>
          </cell>
          <cell r="G1074">
            <v>0</v>
          </cell>
        </row>
        <row r="1075">
          <cell r="A1075" t="str">
            <v/>
          </cell>
          <cell r="B1075" t="str">
            <v/>
          </cell>
          <cell r="D1075" t="str">
            <v/>
          </cell>
          <cell r="F1075">
            <v>0</v>
          </cell>
          <cell r="G1075">
            <v>0</v>
          </cell>
        </row>
        <row r="1076">
          <cell r="A1076" t="str">
            <v/>
          </cell>
          <cell r="B1076" t="str">
            <v/>
          </cell>
          <cell r="D1076" t="str">
            <v/>
          </cell>
          <cell r="F1076">
            <v>0</v>
          </cell>
          <cell r="G1076">
            <v>0</v>
          </cell>
        </row>
        <row r="1077">
          <cell r="A1077" t="str">
            <v/>
          </cell>
          <cell r="B1077" t="str">
            <v/>
          </cell>
          <cell r="D1077" t="str">
            <v/>
          </cell>
          <cell r="F1077">
            <v>0</v>
          </cell>
          <cell r="G1077">
            <v>0</v>
          </cell>
        </row>
        <row r="1078">
          <cell r="A1078" t="str">
            <v/>
          </cell>
          <cell r="B1078" t="str">
            <v/>
          </cell>
          <cell r="D1078" t="str">
            <v/>
          </cell>
          <cell r="F1078">
            <v>0</v>
          </cell>
          <cell r="G1078">
            <v>0</v>
          </cell>
        </row>
        <row r="1079">
          <cell r="A1079" t="str">
            <v/>
          </cell>
          <cell r="B1079" t="str">
            <v/>
          </cell>
          <cell r="D1079" t="str">
            <v/>
          </cell>
          <cell r="F1079">
            <v>0</v>
          </cell>
          <cell r="G1079">
            <v>0</v>
          </cell>
        </row>
        <row r="1080">
          <cell r="F1080" t="str">
            <v>Total C</v>
          </cell>
          <cell r="G1080">
            <v>0</v>
          </cell>
        </row>
        <row r="1082">
          <cell r="A1082" t="str">
            <v/>
          </cell>
          <cell r="B1082" t="str">
            <v/>
          </cell>
          <cell r="D1082" t="str">
            <v>COSTO NETO</v>
          </cell>
          <cell r="F1082" t="str">
            <v>Total D=A+B+C</v>
          </cell>
          <cell r="G1082">
            <v>0</v>
          </cell>
        </row>
        <row r="1084">
          <cell r="A1084" t="str">
            <v>ANALISIS DE PRECIOS</v>
          </cell>
        </row>
        <row r="1085">
          <cell r="A1085" t="str">
            <v>COMITENTE:</v>
          </cell>
          <cell r="B1085" t="str">
            <v>INSTITUTO PROVINCIAL DE LA VIVIENDA</v>
          </cell>
        </row>
        <row r="1086">
          <cell r="A1086" t="str">
            <v>CONTRATISTA:</v>
          </cell>
          <cell r="B1086">
            <v>0</v>
          </cell>
        </row>
        <row r="1087">
          <cell r="A1087" t="str">
            <v>OBRA:</v>
          </cell>
          <cell r="B1087">
            <v>0</v>
          </cell>
          <cell r="F1087" t="str">
            <v>PRECIOS A:</v>
          </cell>
          <cell r="G1087">
            <v>0</v>
          </cell>
        </row>
        <row r="1088">
          <cell r="A1088" t="str">
            <v>UBICACIÓN:</v>
          </cell>
          <cell r="B1088">
            <v>0</v>
          </cell>
        </row>
        <row r="1089">
          <cell r="A1089" t="str">
            <v>RUBRO:</v>
          </cell>
          <cell r="C1089">
            <v>0</v>
          </cell>
        </row>
        <row r="1090">
          <cell r="A1090" t="str">
            <v>ITEM:</v>
          </cell>
          <cell r="B1090" t="str">
            <v/>
          </cell>
          <cell r="C1090" t="str">
            <v/>
          </cell>
          <cell r="F1090" t="str">
            <v>UNIDAD:</v>
          </cell>
          <cell r="G1090" t="str">
            <v/>
          </cell>
        </row>
        <row r="1092">
          <cell r="A1092" t="str">
            <v>DATOS REDETERMINACION</v>
          </cell>
          <cell r="C1092" t="str">
            <v>DESIGNACION</v>
          </cell>
          <cell r="D1092" t="str">
            <v>U</v>
          </cell>
          <cell r="E1092" t="str">
            <v>Cantidad</v>
          </cell>
          <cell r="F1092" t="str">
            <v>$ Unitarios</v>
          </cell>
          <cell r="G1092" t="str">
            <v>$ Parcial</v>
          </cell>
        </row>
        <row r="1093">
          <cell r="A1093" t="str">
            <v>CÓDIGO</v>
          </cell>
          <cell r="B1093" t="str">
            <v>DESCRIPCIÓN</v>
          </cell>
        </row>
        <row r="1094">
          <cell r="A1094" t="str">
            <v>A - MATERIALES</v>
          </cell>
        </row>
        <row r="1095">
          <cell r="A1095" t="str">
            <v/>
          </cell>
          <cell r="B1095" t="str">
            <v/>
          </cell>
          <cell r="D1095" t="str">
            <v/>
          </cell>
          <cell r="F1095">
            <v>0</v>
          </cell>
          <cell r="G1095">
            <v>0</v>
          </cell>
        </row>
        <row r="1096">
          <cell r="A1096" t="str">
            <v/>
          </cell>
          <cell r="B1096" t="str">
            <v/>
          </cell>
          <cell r="D1096" t="str">
            <v/>
          </cell>
          <cell r="F1096">
            <v>0</v>
          </cell>
          <cell r="G1096">
            <v>0</v>
          </cell>
        </row>
        <row r="1097">
          <cell r="A1097" t="str">
            <v/>
          </cell>
          <cell r="B1097" t="str">
            <v/>
          </cell>
          <cell r="D1097" t="str">
            <v/>
          </cell>
          <cell r="F1097">
            <v>0</v>
          </cell>
          <cell r="G1097">
            <v>0</v>
          </cell>
        </row>
        <row r="1098">
          <cell r="A1098" t="str">
            <v/>
          </cell>
          <cell r="B1098" t="str">
            <v/>
          </cell>
          <cell r="D1098" t="str">
            <v/>
          </cell>
          <cell r="F1098">
            <v>0</v>
          </cell>
          <cell r="G1098">
            <v>0</v>
          </cell>
        </row>
        <row r="1099">
          <cell r="A1099" t="str">
            <v/>
          </cell>
          <cell r="B1099" t="str">
            <v/>
          </cell>
          <cell r="D1099" t="str">
            <v/>
          </cell>
          <cell r="F1099">
            <v>0</v>
          </cell>
          <cell r="G1099">
            <v>0</v>
          </cell>
        </row>
        <row r="1100">
          <cell r="A1100" t="str">
            <v/>
          </cell>
          <cell r="B1100" t="str">
            <v/>
          </cell>
          <cell r="D1100" t="str">
            <v/>
          </cell>
          <cell r="F1100">
            <v>0</v>
          </cell>
          <cell r="G1100">
            <v>0</v>
          </cell>
        </row>
        <row r="1101">
          <cell r="A1101" t="str">
            <v/>
          </cell>
          <cell r="B1101" t="str">
            <v/>
          </cell>
          <cell r="D1101" t="str">
            <v/>
          </cell>
          <cell r="F1101">
            <v>0</v>
          </cell>
          <cell r="G1101">
            <v>0</v>
          </cell>
        </row>
        <row r="1102">
          <cell r="A1102" t="str">
            <v/>
          </cell>
          <cell r="B1102" t="str">
            <v/>
          </cell>
          <cell r="D1102" t="str">
            <v/>
          </cell>
          <cell r="F1102">
            <v>0</v>
          </cell>
          <cell r="G1102">
            <v>0</v>
          </cell>
        </row>
        <row r="1103">
          <cell r="A1103" t="str">
            <v/>
          </cell>
          <cell r="B1103" t="str">
            <v/>
          </cell>
          <cell r="D1103" t="str">
            <v/>
          </cell>
          <cell r="F1103">
            <v>0</v>
          </cell>
          <cell r="G1103">
            <v>0</v>
          </cell>
        </row>
        <row r="1104">
          <cell r="A1104" t="str">
            <v/>
          </cell>
          <cell r="B1104" t="str">
            <v/>
          </cell>
          <cell r="D1104" t="str">
            <v/>
          </cell>
          <cell r="F1104">
            <v>0</v>
          </cell>
          <cell r="G1104">
            <v>0</v>
          </cell>
        </row>
        <row r="1105">
          <cell r="A1105" t="str">
            <v/>
          </cell>
          <cell r="B1105" t="str">
            <v/>
          </cell>
          <cell r="D1105" t="str">
            <v/>
          </cell>
          <cell r="F1105">
            <v>0</v>
          </cell>
          <cell r="G1105">
            <v>0</v>
          </cell>
        </row>
        <row r="1106">
          <cell r="A1106" t="str">
            <v/>
          </cell>
          <cell r="B1106" t="str">
            <v/>
          </cell>
          <cell r="D1106" t="str">
            <v/>
          </cell>
          <cell r="F1106">
            <v>0</v>
          </cell>
          <cell r="G1106">
            <v>0</v>
          </cell>
        </row>
        <row r="1107">
          <cell r="A1107" t="str">
            <v/>
          </cell>
          <cell r="B1107" t="str">
            <v/>
          </cell>
          <cell r="D1107" t="str">
            <v/>
          </cell>
          <cell r="F1107">
            <v>0</v>
          </cell>
          <cell r="G1107">
            <v>0</v>
          </cell>
        </row>
        <row r="1108">
          <cell r="A1108" t="str">
            <v/>
          </cell>
          <cell r="B1108" t="str">
            <v/>
          </cell>
          <cell r="D1108" t="str">
            <v/>
          </cell>
          <cell r="F1108">
            <v>0</v>
          </cell>
          <cell r="G1108">
            <v>0</v>
          </cell>
        </row>
        <row r="1109">
          <cell r="A1109" t="str">
            <v/>
          </cell>
          <cell r="B1109" t="str">
            <v/>
          </cell>
          <cell r="D1109" t="str">
            <v/>
          </cell>
          <cell r="F1109">
            <v>0</v>
          </cell>
          <cell r="G1109">
            <v>0</v>
          </cell>
        </row>
        <row r="1110">
          <cell r="A1110" t="str">
            <v/>
          </cell>
          <cell r="B1110" t="str">
            <v/>
          </cell>
          <cell r="D1110" t="str">
            <v/>
          </cell>
          <cell r="F1110">
            <v>0</v>
          </cell>
          <cell r="G1110">
            <v>0</v>
          </cell>
        </row>
        <row r="1111">
          <cell r="A1111" t="str">
            <v/>
          </cell>
          <cell r="B1111" t="str">
            <v/>
          </cell>
          <cell r="D1111" t="str">
            <v/>
          </cell>
          <cell r="F1111">
            <v>0</v>
          </cell>
          <cell r="G1111">
            <v>0</v>
          </cell>
        </row>
        <row r="1112">
          <cell r="A1112" t="str">
            <v/>
          </cell>
          <cell r="B1112" t="str">
            <v/>
          </cell>
          <cell r="D1112" t="str">
            <v/>
          </cell>
          <cell r="F1112">
            <v>0</v>
          </cell>
          <cell r="G1112">
            <v>0</v>
          </cell>
        </row>
        <row r="1113">
          <cell r="A1113" t="str">
            <v/>
          </cell>
          <cell r="B1113" t="str">
            <v/>
          </cell>
          <cell r="D1113" t="str">
            <v/>
          </cell>
          <cell r="F1113">
            <v>0</v>
          </cell>
          <cell r="G1113">
            <v>0</v>
          </cell>
        </row>
        <row r="1114">
          <cell r="A1114" t="str">
            <v/>
          </cell>
          <cell r="B1114" t="str">
            <v/>
          </cell>
          <cell r="D1114" t="str">
            <v/>
          </cell>
          <cell r="F1114">
            <v>0</v>
          </cell>
          <cell r="G1114">
            <v>0</v>
          </cell>
        </row>
        <row r="1115">
          <cell r="F1115" t="str">
            <v>Total A</v>
          </cell>
          <cell r="G1115">
            <v>0</v>
          </cell>
        </row>
        <row r="1116">
          <cell r="A1116" t="str">
            <v>B - MANO DE OBRA</v>
          </cell>
        </row>
        <row r="1117">
          <cell r="A1117" t="str">
            <v/>
          </cell>
          <cell r="B1117" t="str">
            <v/>
          </cell>
          <cell r="D1117" t="str">
            <v/>
          </cell>
          <cell r="F1117">
            <v>0</v>
          </cell>
          <cell r="G1117">
            <v>0</v>
          </cell>
        </row>
        <row r="1118">
          <cell r="A1118" t="str">
            <v/>
          </cell>
          <cell r="B1118" t="str">
            <v/>
          </cell>
          <cell r="D1118" t="str">
            <v/>
          </cell>
          <cell r="F1118">
            <v>0</v>
          </cell>
          <cell r="G1118">
            <v>0</v>
          </cell>
        </row>
        <row r="1119">
          <cell r="A1119" t="str">
            <v/>
          </cell>
          <cell r="B1119" t="str">
            <v/>
          </cell>
          <cell r="D1119" t="str">
            <v/>
          </cell>
          <cell r="F1119">
            <v>0</v>
          </cell>
          <cell r="G1119">
            <v>0</v>
          </cell>
        </row>
        <row r="1120">
          <cell r="A1120" t="str">
            <v/>
          </cell>
          <cell r="B1120" t="str">
            <v/>
          </cell>
          <cell r="D1120" t="str">
            <v/>
          </cell>
          <cell r="F1120">
            <v>0</v>
          </cell>
          <cell r="G1120">
            <v>0</v>
          </cell>
        </row>
        <row r="1121">
          <cell r="A1121" t="str">
            <v/>
          </cell>
          <cell r="B1121" t="str">
            <v/>
          </cell>
          <cell r="D1121" t="str">
            <v/>
          </cell>
          <cell r="F1121">
            <v>0</v>
          </cell>
          <cell r="G1121">
            <v>0</v>
          </cell>
        </row>
        <row r="1122">
          <cell r="A1122" t="str">
            <v/>
          </cell>
          <cell r="B1122" t="str">
            <v/>
          </cell>
          <cell r="D1122" t="str">
            <v/>
          </cell>
          <cell r="F1122">
            <v>0</v>
          </cell>
          <cell r="G1122">
            <v>0</v>
          </cell>
        </row>
        <row r="1123">
          <cell r="A1123" t="str">
            <v/>
          </cell>
          <cell r="B1123" t="str">
            <v/>
          </cell>
          <cell r="D1123" t="str">
            <v/>
          </cell>
          <cell r="F1123">
            <v>0</v>
          </cell>
          <cell r="G1123">
            <v>0</v>
          </cell>
        </row>
        <row r="1124">
          <cell r="A1124" t="str">
            <v/>
          </cell>
          <cell r="B1124" t="str">
            <v/>
          </cell>
          <cell r="D1124" t="str">
            <v/>
          </cell>
          <cell r="F1124">
            <v>0</v>
          </cell>
          <cell r="G1124">
            <v>0</v>
          </cell>
        </row>
        <row r="1125">
          <cell r="F1125" t="str">
            <v>Total B</v>
          </cell>
          <cell r="G1125">
            <v>0</v>
          </cell>
        </row>
        <row r="1126">
          <cell r="A1126" t="str">
            <v>C - EQUIPOS</v>
          </cell>
        </row>
        <row r="1127">
          <cell r="A1127" t="str">
            <v/>
          </cell>
          <cell r="B1127" t="str">
            <v/>
          </cell>
          <cell r="D1127" t="str">
            <v/>
          </cell>
          <cell r="F1127">
            <v>0</v>
          </cell>
          <cell r="G1127">
            <v>0</v>
          </cell>
        </row>
        <row r="1128">
          <cell r="A1128" t="str">
            <v/>
          </cell>
          <cell r="B1128" t="str">
            <v/>
          </cell>
          <cell r="D1128" t="str">
            <v/>
          </cell>
          <cell r="F1128">
            <v>0</v>
          </cell>
          <cell r="G1128">
            <v>0</v>
          </cell>
        </row>
        <row r="1129">
          <cell r="A1129" t="str">
            <v/>
          </cell>
          <cell r="B1129" t="str">
            <v/>
          </cell>
          <cell r="D1129" t="str">
            <v/>
          </cell>
          <cell r="F1129">
            <v>0</v>
          </cell>
          <cell r="G1129">
            <v>0</v>
          </cell>
        </row>
        <row r="1130">
          <cell r="A1130" t="str">
            <v/>
          </cell>
          <cell r="B1130" t="str">
            <v/>
          </cell>
          <cell r="D1130" t="str">
            <v/>
          </cell>
          <cell r="F1130">
            <v>0</v>
          </cell>
          <cell r="G1130">
            <v>0</v>
          </cell>
        </row>
        <row r="1131">
          <cell r="A1131" t="str">
            <v/>
          </cell>
          <cell r="B1131" t="str">
            <v/>
          </cell>
          <cell r="D1131" t="str">
            <v/>
          </cell>
          <cell r="F1131">
            <v>0</v>
          </cell>
          <cell r="G1131">
            <v>0</v>
          </cell>
        </row>
        <row r="1132">
          <cell r="A1132" t="str">
            <v/>
          </cell>
          <cell r="B1132" t="str">
            <v/>
          </cell>
          <cell r="D1132" t="str">
            <v/>
          </cell>
          <cell r="F1132">
            <v>0</v>
          </cell>
          <cell r="G1132">
            <v>0</v>
          </cell>
        </row>
        <row r="1133">
          <cell r="A1133" t="str">
            <v/>
          </cell>
          <cell r="B1133" t="str">
            <v/>
          </cell>
          <cell r="D1133" t="str">
            <v/>
          </cell>
          <cell r="F1133">
            <v>0</v>
          </cell>
          <cell r="G1133">
            <v>0</v>
          </cell>
        </row>
        <row r="1134">
          <cell r="A1134" t="str">
            <v/>
          </cell>
          <cell r="B1134" t="str">
            <v/>
          </cell>
          <cell r="D1134" t="str">
            <v/>
          </cell>
          <cell r="F1134">
            <v>0</v>
          </cell>
          <cell r="G1134">
            <v>0</v>
          </cell>
        </row>
        <row r="1135">
          <cell r="A1135" t="str">
            <v/>
          </cell>
          <cell r="B1135" t="str">
            <v/>
          </cell>
          <cell r="D1135" t="str">
            <v/>
          </cell>
          <cell r="F1135">
            <v>0</v>
          </cell>
          <cell r="G1135">
            <v>0</v>
          </cell>
        </row>
        <row r="1136">
          <cell r="A1136" t="str">
            <v/>
          </cell>
          <cell r="B1136" t="str">
            <v/>
          </cell>
          <cell r="D1136" t="str">
            <v/>
          </cell>
          <cell r="F1136">
            <v>0</v>
          </cell>
          <cell r="G1136">
            <v>0</v>
          </cell>
        </row>
        <row r="1137">
          <cell r="F1137" t="str">
            <v>Total C</v>
          </cell>
          <cell r="G1137">
            <v>0</v>
          </cell>
        </row>
        <row r="1139">
          <cell r="A1139" t="str">
            <v/>
          </cell>
          <cell r="B1139" t="str">
            <v/>
          </cell>
          <cell r="D1139" t="str">
            <v>COSTO NETO</v>
          </cell>
          <cell r="F1139" t="str">
            <v>Total D=A+B+C</v>
          </cell>
          <cell r="G1139">
            <v>0</v>
          </cell>
        </row>
        <row r="1141">
          <cell r="A1141" t="str">
            <v>ANALISIS DE PRECIOS</v>
          </cell>
        </row>
        <row r="1142">
          <cell r="A1142" t="str">
            <v>COMITENTE:</v>
          </cell>
          <cell r="B1142" t="str">
            <v>INSTITUTO PROVINCIAL DE LA VIVIENDA</v>
          </cell>
        </row>
        <row r="1143">
          <cell r="A1143" t="str">
            <v>CONTRATISTA:</v>
          </cell>
          <cell r="B1143">
            <v>0</v>
          </cell>
        </row>
        <row r="1144">
          <cell r="A1144" t="str">
            <v>OBRA:</v>
          </cell>
          <cell r="B1144">
            <v>0</v>
          </cell>
          <cell r="F1144" t="str">
            <v>PRECIOS A:</v>
          </cell>
          <cell r="G1144">
            <v>0</v>
          </cell>
        </row>
        <row r="1145">
          <cell r="A1145" t="str">
            <v>UBICACIÓN:</v>
          </cell>
          <cell r="B1145">
            <v>0</v>
          </cell>
        </row>
        <row r="1146">
          <cell r="A1146" t="str">
            <v>RUBRO:</v>
          </cell>
          <cell r="C1146">
            <v>0</v>
          </cell>
        </row>
        <row r="1147">
          <cell r="A1147" t="str">
            <v>ITEM:</v>
          </cell>
          <cell r="B1147" t="str">
            <v/>
          </cell>
          <cell r="C1147" t="str">
            <v/>
          </cell>
          <cell r="F1147" t="str">
            <v>UNIDAD:</v>
          </cell>
          <cell r="G1147" t="str">
            <v/>
          </cell>
        </row>
        <row r="1149">
          <cell r="A1149" t="str">
            <v>DATOS REDETERMINACION</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row>
        <row r="1152">
          <cell r="A1152" t="str">
            <v/>
          </cell>
          <cell r="B1152" t="str">
            <v/>
          </cell>
          <cell r="D1152" t="str">
            <v/>
          </cell>
          <cell r="F1152">
            <v>0</v>
          </cell>
          <cell r="G1152">
            <v>0</v>
          </cell>
        </row>
        <row r="1153">
          <cell r="A1153" t="str">
            <v/>
          </cell>
          <cell r="B1153" t="str">
            <v/>
          </cell>
          <cell r="D1153" t="str">
            <v/>
          </cell>
          <cell r="F1153">
            <v>0</v>
          </cell>
          <cell r="G1153">
            <v>0</v>
          </cell>
        </row>
        <row r="1154">
          <cell r="A1154" t="str">
            <v/>
          </cell>
          <cell r="B1154" t="str">
            <v/>
          </cell>
          <cell r="D1154" t="str">
            <v/>
          </cell>
          <cell r="F1154">
            <v>0</v>
          </cell>
          <cell r="G1154">
            <v>0</v>
          </cell>
        </row>
        <row r="1155">
          <cell r="A1155" t="str">
            <v/>
          </cell>
          <cell r="B1155" t="str">
            <v/>
          </cell>
          <cell r="D1155" t="str">
            <v/>
          </cell>
          <cell r="F1155">
            <v>0</v>
          </cell>
          <cell r="G1155">
            <v>0</v>
          </cell>
        </row>
        <row r="1156">
          <cell r="A1156" t="str">
            <v/>
          </cell>
          <cell r="B1156" t="str">
            <v/>
          </cell>
          <cell r="D1156" t="str">
            <v/>
          </cell>
          <cell r="F1156">
            <v>0</v>
          </cell>
          <cell r="G1156">
            <v>0</v>
          </cell>
        </row>
        <row r="1157">
          <cell r="A1157" t="str">
            <v/>
          </cell>
          <cell r="B1157" t="str">
            <v/>
          </cell>
          <cell r="D1157" t="str">
            <v/>
          </cell>
          <cell r="F1157">
            <v>0</v>
          </cell>
          <cell r="G1157">
            <v>0</v>
          </cell>
        </row>
        <row r="1158">
          <cell r="A1158" t="str">
            <v/>
          </cell>
          <cell r="B1158" t="str">
            <v/>
          </cell>
          <cell r="D1158" t="str">
            <v/>
          </cell>
          <cell r="F1158">
            <v>0</v>
          </cell>
          <cell r="G1158">
            <v>0</v>
          </cell>
        </row>
        <row r="1159">
          <cell r="A1159" t="str">
            <v/>
          </cell>
          <cell r="B1159" t="str">
            <v/>
          </cell>
          <cell r="D1159" t="str">
            <v/>
          </cell>
          <cell r="F1159">
            <v>0</v>
          </cell>
          <cell r="G1159">
            <v>0</v>
          </cell>
        </row>
        <row r="1160">
          <cell r="A1160" t="str">
            <v/>
          </cell>
          <cell r="B1160" t="str">
            <v/>
          </cell>
          <cell r="D1160" t="str">
            <v/>
          </cell>
          <cell r="F1160">
            <v>0</v>
          </cell>
          <cell r="G1160">
            <v>0</v>
          </cell>
        </row>
        <row r="1161">
          <cell r="A1161" t="str">
            <v/>
          </cell>
          <cell r="B1161" t="str">
            <v/>
          </cell>
          <cell r="D1161" t="str">
            <v/>
          </cell>
          <cell r="F1161">
            <v>0</v>
          </cell>
          <cell r="G1161">
            <v>0</v>
          </cell>
        </row>
        <row r="1162">
          <cell r="A1162" t="str">
            <v/>
          </cell>
          <cell r="B1162" t="str">
            <v/>
          </cell>
          <cell r="D1162" t="str">
            <v/>
          </cell>
          <cell r="F1162">
            <v>0</v>
          </cell>
          <cell r="G1162">
            <v>0</v>
          </cell>
        </row>
        <row r="1163">
          <cell r="A1163" t="str">
            <v/>
          </cell>
          <cell r="B1163" t="str">
            <v/>
          </cell>
          <cell r="D1163" t="str">
            <v/>
          </cell>
          <cell r="F1163">
            <v>0</v>
          </cell>
          <cell r="G1163">
            <v>0</v>
          </cell>
        </row>
        <row r="1164">
          <cell r="A1164" t="str">
            <v/>
          </cell>
          <cell r="B1164" t="str">
            <v/>
          </cell>
          <cell r="D1164" t="str">
            <v/>
          </cell>
          <cell r="F1164">
            <v>0</v>
          </cell>
          <cell r="G1164">
            <v>0</v>
          </cell>
        </row>
        <row r="1165">
          <cell r="A1165" t="str">
            <v/>
          </cell>
          <cell r="B1165" t="str">
            <v/>
          </cell>
          <cell r="D1165" t="str">
            <v/>
          </cell>
          <cell r="F1165">
            <v>0</v>
          </cell>
          <cell r="G1165">
            <v>0</v>
          </cell>
        </row>
        <row r="1166">
          <cell r="A1166" t="str">
            <v/>
          </cell>
          <cell r="B1166" t="str">
            <v/>
          </cell>
          <cell r="D1166" t="str">
            <v/>
          </cell>
          <cell r="F1166">
            <v>0</v>
          </cell>
          <cell r="G1166">
            <v>0</v>
          </cell>
        </row>
        <row r="1167">
          <cell r="A1167" t="str">
            <v/>
          </cell>
          <cell r="B1167" t="str">
            <v/>
          </cell>
          <cell r="D1167" t="str">
            <v/>
          </cell>
          <cell r="F1167">
            <v>0</v>
          </cell>
          <cell r="G1167">
            <v>0</v>
          </cell>
        </row>
        <row r="1168">
          <cell r="A1168" t="str">
            <v/>
          </cell>
          <cell r="B1168" t="str">
            <v/>
          </cell>
          <cell r="D1168" t="str">
            <v/>
          </cell>
          <cell r="F1168">
            <v>0</v>
          </cell>
          <cell r="G1168">
            <v>0</v>
          </cell>
        </row>
        <row r="1169">
          <cell r="A1169" t="str">
            <v/>
          </cell>
          <cell r="B1169" t="str">
            <v/>
          </cell>
          <cell r="D1169" t="str">
            <v/>
          </cell>
          <cell r="F1169">
            <v>0</v>
          </cell>
          <cell r="G1169">
            <v>0</v>
          </cell>
        </row>
        <row r="1170">
          <cell r="A1170" t="str">
            <v/>
          </cell>
          <cell r="B1170" t="str">
            <v/>
          </cell>
          <cell r="D1170" t="str">
            <v/>
          </cell>
          <cell r="F1170">
            <v>0</v>
          </cell>
          <cell r="G1170">
            <v>0</v>
          </cell>
        </row>
        <row r="1171">
          <cell r="A1171" t="str">
            <v/>
          </cell>
          <cell r="B1171" t="str">
            <v/>
          </cell>
          <cell r="D1171" t="str">
            <v/>
          </cell>
          <cell r="F1171">
            <v>0</v>
          </cell>
          <cell r="G1171">
            <v>0</v>
          </cell>
        </row>
        <row r="1172">
          <cell r="F1172" t="str">
            <v>Total A</v>
          </cell>
          <cell r="G1172">
            <v>0</v>
          </cell>
        </row>
        <row r="1173">
          <cell r="A1173" t="str">
            <v>B - MANO DE OBRA</v>
          </cell>
        </row>
        <row r="1174">
          <cell r="A1174" t="str">
            <v/>
          </cell>
          <cell r="B1174" t="str">
            <v/>
          </cell>
          <cell r="D1174" t="str">
            <v/>
          </cell>
          <cell r="F1174">
            <v>0</v>
          </cell>
          <cell r="G1174">
            <v>0</v>
          </cell>
        </row>
        <row r="1175">
          <cell r="A1175" t="str">
            <v/>
          </cell>
          <cell r="B1175" t="str">
            <v/>
          </cell>
          <cell r="D1175" t="str">
            <v/>
          </cell>
          <cell r="F1175">
            <v>0</v>
          </cell>
          <cell r="G1175">
            <v>0</v>
          </cell>
        </row>
        <row r="1176">
          <cell r="A1176" t="str">
            <v/>
          </cell>
          <cell r="B1176" t="str">
            <v/>
          </cell>
          <cell r="D1176" t="str">
            <v/>
          </cell>
          <cell r="F1176">
            <v>0</v>
          </cell>
          <cell r="G1176">
            <v>0</v>
          </cell>
        </row>
        <row r="1177">
          <cell r="A1177" t="str">
            <v/>
          </cell>
          <cell r="B1177" t="str">
            <v/>
          </cell>
          <cell r="D1177" t="str">
            <v/>
          </cell>
          <cell r="F1177">
            <v>0</v>
          </cell>
          <cell r="G1177">
            <v>0</v>
          </cell>
        </row>
        <row r="1178">
          <cell r="A1178" t="str">
            <v/>
          </cell>
          <cell r="B1178" t="str">
            <v/>
          </cell>
          <cell r="D1178" t="str">
            <v/>
          </cell>
          <cell r="F1178">
            <v>0</v>
          </cell>
          <cell r="G1178">
            <v>0</v>
          </cell>
        </row>
        <row r="1179">
          <cell r="A1179" t="str">
            <v/>
          </cell>
          <cell r="B1179" t="str">
            <v/>
          </cell>
          <cell r="D1179" t="str">
            <v/>
          </cell>
          <cell r="F1179">
            <v>0</v>
          </cell>
          <cell r="G1179">
            <v>0</v>
          </cell>
        </row>
        <row r="1180">
          <cell r="A1180" t="str">
            <v/>
          </cell>
          <cell r="B1180" t="str">
            <v/>
          </cell>
          <cell r="D1180" t="str">
            <v/>
          </cell>
          <cell r="F1180">
            <v>0</v>
          </cell>
          <cell r="G1180">
            <v>0</v>
          </cell>
        </row>
        <row r="1181">
          <cell r="A1181" t="str">
            <v/>
          </cell>
          <cell r="B1181" t="str">
            <v/>
          </cell>
          <cell r="D1181" t="str">
            <v/>
          </cell>
          <cell r="F1181">
            <v>0</v>
          </cell>
          <cell r="G1181">
            <v>0</v>
          </cell>
        </row>
        <row r="1182">
          <cell r="F1182" t="str">
            <v>Total B</v>
          </cell>
          <cell r="G1182">
            <v>0</v>
          </cell>
        </row>
        <row r="1183">
          <cell r="A1183" t="str">
            <v>C - EQUIPOS</v>
          </cell>
        </row>
        <row r="1184">
          <cell r="A1184" t="str">
            <v/>
          </cell>
          <cell r="B1184" t="str">
            <v/>
          </cell>
          <cell r="D1184" t="str">
            <v/>
          </cell>
          <cell r="F1184">
            <v>0</v>
          </cell>
          <cell r="G1184">
            <v>0</v>
          </cell>
        </row>
        <row r="1185">
          <cell r="A1185" t="str">
            <v/>
          </cell>
          <cell r="B1185" t="str">
            <v/>
          </cell>
          <cell r="D1185" t="str">
            <v/>
          </cell>
          <cell r="F1185">
            <v>0</v>
          </cell>
          <cell r="G1185">
            <v>0</v>
          </cell>
        </row>
        <row r="1186">
          <cell r="A1186" t="str">
            <v/>
          </cell>
          <cell r="B1186" t="str">
            <v/>
          </cell>
          <cell r="D1186" t="str">
            <v/>
          </cell>
          <cell r="F1186">
            <v>0</v>
          </cell>
          <cell r="G1186">
            <v>0</v>
          </cell>
        </row>
        <row r="1187">
          <cell r="A1187" t="str">
            <v/>
          </cell>
          <cell r="B1187" t="str">
            <v/>
          </cell>
          <cell r="D1187" t="str">
            <v/>
          </cell>
          <cell r="F1187">
            <v>0</v>
          </cell>
          <cell r="G1187">
            <v>0</v>
          </cell>
        </row>
        <row r="1188">
          <cell r="A1188" t="str">
            <v/>
          </cell>
          <cell r="B1188" t="str">
            <v/>
          </cell>
          <cell r="D1188" t="str">
            <v/>
          </cell>
          <cell r="F1188">
            <v>0</v>
          </cell>
          <cell r="G1188">
            <v>0</v>
          </cell>
        </row>
        <row r="1189">
          <cell r="A1189" t="str">
            <v/>
          </cell>
          <cell r="B1189" t="str">
            <v/>
          </cell>
          <cell r="D1189" t="str">
            <v/>
          </cell>
          <cell r="F1189">
            <v>0</v>
          </cell>
          <cell r="G1189">
            <v>0</v>
          </cell>
        </row>
        <row r="1190">
          <cell r="A1190" t="str">
            <v/>
          </cell>
          <cell r="B1190" t="str">
            <v/>
          </cell>
          <cell r="D1190" t="str">
            <v/>
          </cell>
          <cell r="F1190">
            <v>0</v>
          </cell>
          <cell r="G1190">
            <v>0</v>
          </cell>
        </row>
        <row r="1191">
          <cell r="A1191" t="str">
            <v/>
          </cell>
          <cell r="B1191" t="str">
            <v/>
          </cell>
          <cell r="D1191" t="str">
            <v/>
          </cell>
          <cell r="F1191">
            <v>0</v>
          </cell>
          <cell r="G1191">
            <v>0</v>
          </cell>
        </row>
        <row r="1192">
          <cell r="A1192" t="str">
            <v/>
          </cell>
          <cell r="B1192" t="str">
            <v/>
          </cell>
          <cell r="D1192" t="str">
            <v/>
          </cell>
          <cell r="F1192">
            <v>0</v>
          </cell>
          <cell r="G1192">
            <v>0</v>
          </cell>
        </row>
        <row r="1193">
          <cell r="A1193" t="str">
            <v/>
          </cell>
          <cell r="B1193" t="str">
            <v/>
          </cell>
          <cell r="D1193" t="str">
            <v/>
          </cell>
          <cell r="F1193">
            <v>0</v>
          </cell>
          <cell r="G1193">
            <v>0</v>
          </cell>
        </row>
        <row r="1194">
          <cell r="F1194" t="str">
            <v>Total C</v>
          </cell>
          <cell r="G1194">
            <v>0</v>
          </cell>
        </row>
        <row r="1196">
          <cell r="A1196" t="str">
            <v/>
          </cell>
          <cell r="B1196" t="str">
            <v/>
          </cell>
          <cell r="D1196" t="str">
            <v>COSTO NETO</v>
          </cell>
          <cell r="F1196" t="str">
            <v>Total D=A+B+C</v>
          </cell>
          <cell r="G1196">
            <v>0</v>
          </cell>
        </row>
        <row r="1198">
          <cell r="A1198" t="str">
            <v>ANALISIS DE PRECIOS</v>
          </cell>
        </row>
        <row r="1199">
          <cell r="A1199" t="str">
            <v>COMITENTE:</v>
          </cell>
          <cell r="B1199" t="str">
            <v>INSTITUTO PROVINCIAL DE LA VIVIENDA</v>
          </cell>
        </row>
        <row r="1200">
          <cell r="A1200" t="str">
            <v>CONTRATISTA:</v>
          </cell>
          <cell r="B1200">
            <v>0</v>
          </cell>
        </row>
        <row r="1201">
          <cell r="A1201" t="str">
            <v>OBRA:</v>
          </cell>
          <cell r="B1201">
            <v>0</v>
          </cell>
          <cell r="F1201" t="str">
            <v>PRECIOS A:</v>
          </cell>
          <cell r="G1201">
            <v>0</v>
          </cell>
        </row>
        <row r="1202">
          <cell r="A1202" t="str">
            <v>UBICACIÓN:</v>
          </cell>
          <cell r="B1202">
            <v>0</v>
          </cell>
        </row>
        <row r="1203">
          <cell r="A1203" t="str">
            <v>RUBRO:</v>
          </cell>
          <cell r="C1203">
            <v>0</v>
          </cell>
        </row>
        <row r="1204">
          <cell r="A1204" t="str">
            <v>ITEM:</v>
          </cell>
          <cell r="B1204" t="str">
            <v/>
          </cell>
          <cell r="C1204" t="str">
            <v/>
          </cell>
          <cell r="F1204" t="str">
            <v>UNIDAD:</v>
          </cell>
          <cell r="G1204" t="str">
            <v/>
          </cell>
        </row>
        <row r="1206">
          <cell r="A1206" t="str">
            <v>DATOS REDETERMINACION</v>
          </cell>
          <cell r="C1206" t="str">
            <v>DESIGNACION</v>
          </cell>
          <cell r="D1206" t="str">
            <v>U</v>
          </cell>
          <cell r="E1206" t="str">
            <v>Cantidad</v>
          </cell>
          <cell r="F1206" t="str">
            <v>$ Unitarios</v>
          </cell>
          <cell r="G1206" t="str">
            <v>$ Parcial</v>
          </cell>
        </row>
        <row r="1207">
          <cell r="A1207" t="str">
            <v>CÓDIGO</v>
          </cell>
          <cell r="B1207" t="str">
            <v>DESCRIPCIÓN</v>
          </cell>
        </row>
        <row r="1208">
          <cell r="A1208" t="str">
            <v>A - MATERIALES</v>
          </cell>
        </row>
        <row r="1209">
          <cell r="A1209" t="str">
            <v/>
          </cell>
          <cell r="B1209" t="str">
            <v/>
          </cell>
          <cell r="D1209" t="str">
            <v/>
          </cell>
          <cell r="F1209">
            <v>0</v>
          </cell>
          <cell r="G1209">
            <v>0</v>
          </cell>
        </row>
        <row r="1210">
          <cell r="A1210" t="str">
            <v/>
          </cell>
          <cell r="B1210" t="str">
            <v/>
          </cell>
          <cell r="D1210" t="str">
            <v/>
          </cell>
          <cell r="F1210">
            <v>0</v>
          </cell>
          <cell r="G1210">
            <v>0</v>
          </cell>
        </row>
        <row r="1211">
          <cell r="A1211" t="str">
            <v/>
          </cell>
          <cell r="B1211" t="str">
            <v/>
          </cell>
          <cell r="D1211" t="str">
            <v/>
          </cell>
          <cell r="F1211">
            <v>0</v>
          </cell>
          <cell r="G1211">
            <v>0</v>
          </cell>
        </row>
        <row r="1212">
          <cell r="A1212" t="str">
            <v/>
          </cell>
          <cell r="B1212" t="str">
            <v/>
          </cell>
          <cell r="D1212" t="str">
            <v/>
          </cell>
          <cell r="F1212">
            <v>0</v>
          </cell>
          <cell r="G1212">
            <v>0</v>
          </cell>
        </row>
        <row r="1213">
          <cell r="A1213" t="str">
            <v/>
          </cell>
          <cell r="B1213" t="str">
            <v/>
          </cell>
          <cell r="D1213" t="str">
            <v/>
          </cell>
          <cell r="F1213">
            <v>0</v>
          </cell>
          <cell r="G1213">
            <v>0</v>
          </cell>
        </row>
        <row r="1214">
          <cell r="A1214" t="str">
            <v/>
          </cell>
          <cell r="B1214" t="str">
            <v/>
          </cell>
          <cell r="D1214" t="str">
            <v/>
          </cell>
          <cell r="F1214">
            <v>0</v>
          </cell>
          <cell r="G1214">
            <v>0</v>
          </cell>
        </row>
        <row r="1215">
          <cell r="A1215" t="str">
            <v/>
          </cell>
          <cell r="B1215" t="str">
            <v/>
          </cell>
          <cell r="D1215" t="str">
            <v/>
          </cell>
          <cell r="F1215">
            <v>0</v>
          </cell>
          <cell r="G1215">
            <v>0</v>
          </cell>
        </row>
        <row r="1216">
          <cell r="A1216" t="str">
            <v/>
          </cell>
          <cell r="B1216" t="str">
            <v/>
          </cell>
          <cell r="D1216" t="str">
            <v/>
          </cell>
          <cell r="F1216">
            <v>0</v>
          </cell>
          <cell r="G1216">
            <v>0</v>
          </cell>
        </row>
        <row r="1217">
          <cell r="A1217" t="str">
            <v/>
          </cell>
          <cell r="B1217" t="str">
            <v/>
          </cell>
          <cell r="D1217" t="str">
            <v/>
          </cell>
          <cell r="F1217">
            <v>0</v>
          </cell>
          <cell r="G1217">
            <v>0</v>
          </cell>
        </row>
        <row r="1218">
          <cell r="A1218" t="str">
            <v/>
          </cell>
          <cell r="B1218" t="str">
            <v/>
          </cell>
          <cell r="D1218" t="str">
            <v/>
          </cell>
          <cell r="F1218">
            <v>0</v>
          </cell>
          <cell r="G1218">
            <v>0</v>
          </cell>
        </row>
        <row r="1219">
          <cell r="A1219" t="str">
            <v/>
          </cell>
          <cell r="B1219" t="str">
            <v/>
          </cell>
          <cell r="D1219" t="str">
            <v/>
          </cell>
          <cell r="F1219">
            <v>0</v>
          </cell>
          <cell r="G1219">
            <v>0</v>
          </cell>
        </row>
        <row r="1220">
          <cell r="A1220" t="str">
            <v/>
          </cell>
          <cell r="B1220" t="str">
            <v/>
          </cell>
          <cell r="D1220" t="str">
            <v/>
          </cell>
          <cell r="F1220">
            <v>0</v>
          </cell>
          <cell r="G1220">
            <v>0</v>
          </cell>
        </row>
        <row r="1221">
          <cell r="A1221" t="str">
            <v/>
          </cell>
          <cell r="B1221" t="str">
            <v/>
          </cell>
          <cell r="D1221" t="str">
            <v/>
          </cell>
          <cell r="F1221">
            <v>0</v>
          </cell>
          <cell r="G1221">
            <v>0</v>
          </cell>
        </row>
        <row r="1222">
          <cell r="A1222" t="str">
            <v/>
          </cell>
          <cell r="B1222" t="str">
            <v/>
          </cell>
          <cell r="D1222" t="str">
            <v/>
          </cell>
          <cell r="F1222">
            <v>0</v>
          </cell>
          <cell r="G1222">
            <v>0</v>
          </cell>
        </row>
        <row r="1223">
          <cell r="A1223" t="str">
            <v/>
          </cell>
          <cell r="B1223" t="str">
            <v/>
          </cell>
          <cell r="D1223" t="str">
            <v/>
          </cell>
          <cell r="F1223">
            <v>0</v>
          </cell>
          <cell r="G1223">
            <v>0</v>
          </cell>
        </row>
        <row r="1224">
          <cell r="A1224" t="str">
            <v/>
          </cell>
          <cell r="B1224" t="str">
            <v/>
          </cell>
          <cell r="D1224" t="str">
            <v/>
          </cell>
          <cell r="F1224">
            <v>0</v>
          </cell>
          <cell r="G1224">
            <v>0</v>
          </cell>
        </row>
        <row r="1225">
          <cell r="A1225" t="str">
            <v/>
          </cell>
          <cell r="B1225" t="str">
            <v/>
          </cell>
          <cell r="D1225" t="str">
            <v/>
          </cell>
          <cell r="F1225">
            <v>0</v>
          </cell>
          <cell r="G1225">
            <v>0</v>
          </cell>
        </row>
        <row r="1226">
          <cell r="A1226" t="str">
            <v/>
          </cell>
          <cell r="B1226" t="str">
            <v/>
          </cell>
          <cell r="D1226" t="str">
            <v/>
          </cell>
          <cell r="F1226">
            <v>0</v>
          </cell>
          <cell r="G1226">
            <v>0</v>
          </cell>
        </row>
        <row r="1227">
          <cell r="A1227" t="str">
            <v/>
          </cell>
          <cell r="B1227" t="str">
            <v/>
          </cell>
          <cell r="D1227" t="str">
            <v/>
          </cell>
          <cell r="F1227">
            <v>0</v>
          </cell>
          <cell r="G1227">
            <v>0</v>
          </cell>
        </row>
        <row r="1228">
          <cell r="A1228" t="str">
            <v/>
          </cell>
          <cell r="B1228" t="str">
            <v/>
          </cell>
          <cell r="D1228" t="str">
            <v/>
          </cell>
          <cell r="F1228">
            <v>0</v>
          </cell>
          <cell r="G1228">
            <v>0</v>
          </cell>
        </row>
        <row r="1229">
          <cell r="F1229" t="str">
            <v>Total A</v>
          </cell>
          <cell r="G1229">
            <v>0</v>
          </cell>
        </row>
        <row r="1230">
          <cell r="A1230" t="str">
            <v>B - MANO DE OBRA</v>
          </cell>
        </row>
        <row r="1231">
          <cell r="A1231" t="str">
            <v/>
          </cell>
          <cell r="B1231" t="str">
            <v/>
          </cell>
          <cell r="D1231" t="str">
            <v/>
          </cell>
          <cell r="F1231">
            <v>0</v>
          </cell>
          <cell r="G1231">
            <v>0</v>
          </cell>
        </row>
        <row r="1232">
          <cell r="A1232" t="str">
            <v/>
          </cell>
          <cell r="B1232" t="str">
            <v/>
          </cell>
          <cell r="D1232" t="str">
            <v/>
          </cell>
          <cell r="F1232">
            <v>0</v>
          </cell>
          <cell r="G1232">
            <v>0</v>
          </cell>
        </row>
        <row r="1233">
          <cell r="A1233" t="str">
            <v/>
          </cell>
          <cell r="B1233" t="str">
            <v/>
          </cell>
          <cell r="D1233" t="str">
            <v/>
          </cell>
          <cell r="F1233">
            <v>0</v>
          </cell>
          <cell r="G1233">
            <v>0</v>
          </cell>
        </row>
        <row r="1234">
          <cell r="A1234" t="str">
            <v/>
          </cell>
          <cell r="B1234" t="str">
            <v/>
          </cell>
          <cell r="D1234" t="str">
            <v/>
          </cell>
          <cell r="F1234">
            <v>0</v>
          </cell>
          <cell r="G1234">
            <v>0</v>
          </cell>
        </row>
        <row r="1235">
          <cell r="A1235" t="str">
            <v/>
          </cell>
          <cell r="B1235" t="str">
            <v/>
          </cell>
          <cell r="D1235" t="str">
            <v/>
          </cell>
          <cell r="F1235">
            <v>0</v>
          </cell>
          <cell r="G1235">
            <v>0</v>
          </cell>
        </row>
        <row r="1236">
          <cell r="A1236" t="str">
            <v/>
          </cell>
          <cell r="B1236" t="str">
            <v/>
          </cell>
          <cell r="D1236" t="str">
            <v/>
          </cell>
          <cell r="F1236">
            <v>0</v>
          </cell>
          <cell r="G1236">
            <v>0</v>
          </cell>
        </row>
        <row r="1237">
          <cell r="A1237" t="str">
            <v/>
          </cell>
          <cell r="B1237" t="str">
            <v/>
          </cell>
          <cell r="D1237" t="str">
            <v/>
          </cell>
          <cell r="F1237">
            <v>0</v>
          </cell>
          <cell r="G1237">
            <v>0</v>
          </cell>
        </row>
        <row r="1238">
          <cell r="A1238" t="str">
            <v/>
          </cell>
          <cell r="B1238" t="str">
            <v/>
          </cell>
          <cell r="D1238" t="str">
            <v/>
          </cell>
          <cell r="F1238">
            <v>0</v>
          </cell>
          <cell r="G1238">
            <v>0</v>
          </cell>
        </row>
        <row r="1239">
          <cell r="F1239" t="str">
            <v>Total B</v>
          </cell>
          <cell r="G1239">
            <v>0</v>
          </cell>
        </row>
        <row r="1240">
          <cell r="A1240" t="str">
            <v>C - EQUIPOS</v>
          </cell>
        </row>
        <row r="1241">
          <cell r="A1241" t="str">
            <v/>
          </cell>
          <cell r="B1241" t="str">
            <v/>
          </cell>
          <cell r="D1241" t="str">
            <v/>
          </cell>
          <cell r="F1241">
            <v>0</v>
          </cell>
          <cell r="G1241">
            <v>0</v>
          </cell>
        </row>
        <row r="1242">
          <cell r="A1242" t="str">
            <v/>
          </cell>
          <cell r="B1242" t="str">
            <v/>
          </cell>
          <cell r="D1242" t="str">
            <v/>
          </cell>
          <cell r="F1242">
            <v>0</v>
          </cell>
          <cell r="G1242">
            <v>0</v>
          </cell>
        </row>
        <row r="1243">
          <cell r="A1243" t="str">
            <v/>
          </cell>
          <cell r="B1243" t="str">
            <v/>
          </cell>
          <cell r="D1243" t="str">
            <v/>
          </cell>
          <cell r="F1243">
            <v>0</v>
          </cell>
          <cell r="G1243">
            <v>0</v>
          </cell>
        </row>
        <row r="1244">
          <cell r="A1244" t="str">
            <v/>
          </cell>
          <cell r="B1244" t="str">
            <v/>
          </cell>
          <cell r="D1244" t="str">
            <v/>
          </cell>
          <cell r="F1244">
            <v>0</v>
          </cell>
          <cell r="G1244">
            <v>0</v>
          </cell>
        </row>
        <row r="1245">
          <cell r="A1245" t="str">
            <v/>
          </cell>
          <cell r="B1245" t="str">
            <v/>
          </cell>
          <cell r="D1245" t="str">
            <v/>
          </cell>
          <cell r="F1245">
            <v>0</v>
          </cell>
          <cell r="G1245">
            <v>0</v>
          </cell>
        </row>
        <row r="1246">
          <cell r="A1246" t="str">
            <v/>
          </cell>
          <cell r="B1246" t="str">
            <v/>
          </cell>
          <cell r="D1246" t="str">
            <v/>
          </cell>
          <cell r="F1246">
            <v>0</v>
          </cell>
          <cell r="G1246">
            <v>0</v>
          </cell>
        </row>
        <row r="1247">
          <cell r="A1247" t="str">
            <v/>
          </cell>
          <cell r="B1247" t="str">
            <v/>
          </cell>
          <cell r="D1247" t="str">
            <v/>
          </cell>
          <cell r="F1247">
            <v>0</v>
          </cell>
          <cell r="G1247">
            <v>0</v>
          </cell>
        </row>
        <row r="1248">
          <cell r="A1248" t="str">
            <v/>
          </cell>
          <cell r="B1248" t="str">
            <v/>
          </cell>
          <cell r="D1248" t="str">
            <v/>
          </cell>
          <cell r="F1248">
            <v>0</v>
          </cell>
          <cell r="G1248">
            <v>0</v>
          </cell>
        </row>
        <row r="1249">
          <cell r="A1249" t="str">
            <v/>
          </cell>
          <cell r="B1249" t="str">
            <v/>
          </cell>
          <cell r="D1249" t="str">
            <v/>
          </cell>
          <cell r="F1249">
            <v>0</v>
          </cell>
          <cell r="G1249">
            <v>0</v>
          </cell>
        </row>
        <row r="1250">
          <cell r="A1250" t="str">
            <v/>
          </cell>
          <cell r="B1250" t="str">
            <v/>
          </cell>
          <cell r="D1250" t="str">
            <v/>
          </cell>
          <cell r="F1250">
            <v>0</v>
          </cell>
          <cell r="G1250">
            <v>0</v>
          </cell>
        </row>
        <row r="1251">
          <cell r="F1251" t="str">
            <v>Total C</v>
          </cell>
          <cell r="G1251">
            <v>0</v>
          </cell>
        </row>
        <row r="1253">
          <cell r="A1253" t="str">
            <v/>
          </cell>
          <cell r="B1253" t="str">
            <v/>
          </cell>
          <cell r="D1253" t="str">
            <v>COSTO NETO</v>
          </cell>
          <cell r="F1253" t="str">
            <v>Total D=A+B+C</v>
          </cell>
          <cell r="G1253">
            <v>0</v>
          </cell>
        </row>
        <row r="1255">
          <cell r="A1255" t="str">
            <v>ANALISIS DE PRECIOS</v>
          </cell>
        </row>
        <row r="1256">
          <cell r="A1256" t="str">
            <v>COMITENTE:</v>
          </cell>
          <cell r="B1256" t="str">
            <v>INSTITUTO PROVINCIAL DE LA VIVIENDA</v>
          </cell>
        </row>
        <row r="1257">
          <cell r="A1257" t="str">
            <v>CONTRATISTA:</v>
          </cell>
          <cell r="B1257">
            <v>0</v>
          </cell>
        </row>
        <row r="1258">
          <cell r="A1258" t="str">
            <v>OBRA:</v>
          </cell>
          <cell r="B1258">
            <v>0</v>
          </cell>
          <cell r="F1258" t="str">
            <v>PRECIOS A:</v>
          </cell>
          <cell r="G1258">
            <v>0</v>
          </cell>
        </row>
        <row r="1259">
          <cell r="A1259" t="str">
            <v>UBICACIÓN:</v>
          </cell>
          <cell r="B1259">
            <v>0</v>
          </cell>
        </row>
        <row r="1260">
          <cell r="A1260" t="str">
            <v>RUBRO:</v>
          </cell>
          <cell r="C1260">
            <v>0</v>
          </cell>
        </row>
        <row r="1261">
          <cell r="A1261" t="str">
            <v>ITEM:</v>
          </cell>
          <cell r="B1261" t="str">
            <v/>
          </cell>
          <cell r="C1261" t="str">
            <v/>
          </cell>
          <cell r="F1261" t="str">
            <v>UNIDAD:</v>
          </cell>
          <cell r="G1261" t="str">
            <v/>
          </cell>
        </row>
        <row r="1263">
          <cell r="A1263" t="str">
            <v>DATOS REDETERMINACION</v>
          </cell>
          <cell r="C1263" t="str">
            <v>DESIGNACION</v>
          </cell>
          <cell r="D1263" t="str">
            <v>U</v>
          </cell>
          <cell r="E1263" t="str">
            <v>Cantidad</v>
          </cell>
          <cell r="F1263" t="str">
            <v>$ Unitarios</v>
          </cell>
          <cell r="G1263" t="str">
            <v>$ Parcial</v>
          </cell>
        </row>
        <row r="1264">
          <cell r="A1264" t="str">
            <v>CÓDIGO</v>
          </cell>
          <cell r="B1264" t="str">
            <v>DESCRIPCIÓN</v>
          </cell>
        </row>
        <row r="1265">
          <cell r="A1265" t="str">
            <v>A - MATERIALES</v>
          </cell>
        </row>
        <row r="1266">
          <cell r="A1266" t="str">
            <v/>
          </cell>
          <cell r="B1266" t="str">
            <v/>
          </cell>
          <cell r="D1266" t="str">
            <v/>
          </cell>
          <cell r="F1266">
            <v>0</v>
          </cell>
          <cell r="G1266">
            <v>0</v>
          </cell>
        </row>
        <row r="1267">
          <cell r="A1267" t="str">
            <v/>
          </cell>
          <cell r="B1267" t="str">
            <v/>
          </cell>
          <cell r="D1267" t="str">
            <v/>
          </cell>
          <cell r="F1267">
            <v>0</v>
          </cell>
          <cell r="G1267">
            <v>0</v>
          </cell>
        </row>
        <row r="1268">
          <cell r="A1268" t="str">
            <v/>
          </cell>
          <cell r="B1268" t="str">
            <v/>
          </cell>
          <cell r="D1268" t="str">
            <v/>
          </cell>
          <cell r="F1268">
            <v>0</v>
          </cell>
          <cell r="G1268">
            <v>0</v>
          </cell>
        </row>
        <row r="1269">
          <cell r="A1269" t="str">
            <v/>
          </cell>
          <cell r="B1269" t="str">
            <v/>
          </cell>
          <cell r="D1269" t="str">
            <v/>
          </cell>
          <cell r="F1269">
            <v>0</v>
          </cell>
          <cell r="G1269">
            <v>0</v>
          </cell>
        </row>
        <row r="1270">
          <cell r="A1270" t="str">
            <v/>
          </cell>
          <cell r="B1270" t="str">
            <v/>
          </cell>
          <cell r="D1270" t="str">
            <v/>
          </cell>
          <cell r="F1270">
            <v>0</v>
          </cell>
          <cell r="G1270">
            <v>0</v>
          </cell>
        </row>
        <row r="1271">
          <cell r="A1271" t="str">
            <v/>
          </cell>
          <cell r="B1271" t="str">
            <v/>
          </cell>
          <cell r="D1271" t="str">
            <v/>
          </cell>
          <cell r="F1271">
            <v>0</v>
          </cell>
          <cell r="G1271">
            <v>0</v>
          </cell>
        </row>
        <row r="1272">
          <cell r="A1272" t="str">
            <v/>
          </cell>
          <cell r="B1272" t="str">
            <v/>
          </cell>
          <cell r="D1272" t="str">
            <v/>
          </cell>
          <cell r="F1272">
            <v>0</v>
          </cell>
          <cell r="G1272">
            <v>0</v>
          </cell>
        </row>
        <row r="1273">
          <cell r="A1273" t="str">
            <v/>
          </cell>
          <cell r="B1273" t="str">
            <v/>
          </cell>
          <cell r="D1273" t="str">
            <v/>
          </cell>
          <cell r="F1273">
            <v>0</v>
          </cell>
          <cell r="G1273">
            <v>0</v>
          </cell>
        </row>
        <row r="1274">
          <cell r="A1274" t="str">
            <v/>
          </cell>
          <cell r="B1274" t="str">
            <v/>
          </cell>
          <cell r="D1274" t="str">
            <v/>
          </cell>
          <cell r="F1274">
            <v>0</v>
          </cell>
          <cell r="G1274">
            <v>0</v>
          </cell>
        </row>
        <row r="1275">
          <cell r="A1275" t="str">
            <v/>
          </cell>
          <cell r="B1275" t="str">
            <v/>
          </cell>
          <cell r="D1275" t="str">
            <v/>
          </cell>
          <cell r="F1275">
            <v>0</v>
          </cell>
          <cell r="G1275">
            <v>0</v>
          </cell>
        </row>
        <row r="1276">
          <cell r="A1276" t="str">
            <v/>
          </cell>
          <cell r="B1276" t="str">
            <v/>
          </cell>
          <cell r="D1276" t="str">
            <v/>
          </cell>
          <cell r="F1276">
            <v>0</v>
          </cell>
          <cell r="G1276">
            <v>0</v>
          </cell>
        </row>
        <row r="1277">
          <cell r="A1277" t="str">
            <v/>
          </cell>
          <cell r="B1277" t="str">
            <v/>
          </cell>
          <cell r="D1277" t="str">
            <v/>
          </cell>
          <cell r="F1277">
            <v>0</v>
          </cell>
          <cell r="G1277">
            <v>0</v>
          </cell>
        </row>
        <row r="1278">
          <cell r="A1278" t="str">
            <v/>
          </cell>
          <cell r="B1278" t="str">
            <v/>
          </cell>
          <cell r="D1278" t="str">
            <v/>
          </cell>
          <cell r="F1278">
            <v>0</v>
          </cell>
          <cell r="G1278">
            <v>0</v>
          </cell>
        </row>
        <row r="1279">
          <cell r="A1279" t="str">
            <v/>
          </cell>
          <cell r="B1279" t="str">
            <v/>
          </cell>
          <cell r="D1279" t="str">
            <v/>
          </cell>
          <cell r="F1279">
            <v>0</v>
          </cell>
          <cell r="G1279">
            <v>0</v>
          </cell>
        </row>
        <row r="1280">
          <cell r="A1280" t="str">
            <v/>
          </cell>
          <cell r="B1280" t="str">
            <v/>
          </cell>
          <cell r="D1280" t="str">
            <v/>
          </cell>
          <cell r="F1280">
            <v>0</v>
          </cell>
          <cell r="G1280">
            <v>0</v>
          </cell>
        </row>
        <row r="1281">
          <cell r="A1281" t="str">
            <v/>
          </cell>
          <cell r="B1281" t="str">
            <v/>
          </cell>
          <cell r="D1281" t="str">
            <v/>
          </cell>
          <cell r="F1281">
            <v>0</v>
          </cell>
          <cell r="G1281">
            <v>0</v>
          </cell>
        </row>
        <row r="1282">
          <cell r="A1282" t="str">
            <v/>
          </cell>
          <cell r="B1282" t="str">
            <v/>
          </cell>
          <cell r="D1282" t="str">
            <v/>
          </cell>
          <cell r="F1282">
            <v>0</v>
          </cell>
          <cell r="G1282">
            <v>0</v>
          </cell>
        </row>
        <row r="1283">
          <cell r="A1283" t="str">
            <v/>
          </cell>
          <cell r="B1283" t="str">
            <v/>
          </cell>
          <cell r="D1283" t="str">
            <v/>
          </cell>
          <cell r="F1283">
            <v>0</v>
          </cell>
          <cell r="G1283">
            <v>0</v>
          </cell>
        </row>
        <row r="1284">
          <cell r="A1284" t="str">
            <v/>
          </cell>
          <cell r="B1284" t="str">
            <v/>
          </cell>
          <cell r="D1284" t="str">
            <v/>
          </cell>
          <cell r="F1284">
            <v>0</v>
          </cell>
          <cell r="G1284">
            <v>0</v>
          </cell>
        </row>
        <row r="1285">
          <cell r="A1285" t="str">
            <v/>
          </cell>
          <cell r="B1285" t="str">
            <v/>
          </cell>
          <cell r="D1285" t="str">
            <v/>
          </cell>
          <cell r="F1285">
            <v>0</v>
          </cell>
          <cell r="G1285">
            <v>0</v>
          </cell>
        </row>
        <row r="1286">
          <cell r="F1286" t="str">
            <v>Total A</v>
          </cell>
          <cell r="G1286">
            <v>0</v>
          </cell>
        </row>
        <row r="1287">
          <cell r="A1287" t="str">
            <v>B - MANO DE OBRA</v>
          </cell>
        </row>
        <row r="1288">
          <cell r="A1288" t="str">
            <v/>
          </cell>
          <cell r="B1288" t="str">
            <v/>
          </cell>
          <cell r="D1288" t="str">
            <v/>
          </cell>
          <cell r="F1288">
            <v>0</v>
          </cell>
          <cell r="G1288">
            <v>0</v>
          </cell>
        </row>
        <row r="1289">
          <cell r="A1289" t="str">
            <v/>
          </cell>
          <cell r="B1289" t="str">
            <v/>
          </cell>
          <cell r="D1289" t="str">
            <v/>
          </cell>
          <cell r="F1289">
            <v>0</v>
          </cell>
          <cell r="G1289">
            <v>0</v>
          </cell>
        </row>
        <row r="1290">
          <cell r="A1290" t="str">
            <v/>
          </cell>
          <cell r="B1290" t="str">
            <v/>
          </cell>
          <cell r="D1290" t="str">
            <v/>
          </cell>
          <cell r="F1290">
            <v>0</v>
          </cell>
          <cell r="G1290">
            <v>0</v>
          </cell>
        </row>
        <row r="1291">
          <cell r="A1291" t="str">
            <v/>
          </cell>
          <cell r="B1291" t="str">
            <v/>
          </cell>
          <cell r="D1291" t="str">
            <v/>
          </cell>
          <cell r="F1291">
            <v>0</v>
          </cell>
          <cell r="G1291">
            <v>0</v>
          </cell>
        </row>
        <row r="1292">
          <cell r="A1292" t="str">
            <v/>
          </cell>
          <cell r="B1292" t="str">
            <v/>
          </cell>
          <cell r="D1292" t="str">
            <v/>
          </cell>
          <cell r="F1292">
            <v>0</v>
          </cell>
          <cell r="G1292">
            <v>0</v>
          </cell>
        </row>
        <row r="1293">
          <cell r="A1293" t="str">
            <v/>
          </cell>
          <cell r="B1293" t="str">
            <v/>
          </cell>
          <cell r="D1293" t="str">
            <v/>
          </cell>
          <cell r="F1293">
            <v>0</v>
          </cell>
          <cell r="G1293">
            <v>0</v>
          </cell>
        </row>
        <row r="1294">
          <cell r="A1294" t="str">
            <v/>
          </cell>
          <cell r="B1294" t="str">
            <v/>
          </cell>
          <cell r="D1294" t="str">
            <v/>
          </cell>
          <cell r="F1294">
            <v>0</v>
          </cell>
          <cell r="G1294">
            <v>0</v>
          </cell>
        </row>
        <row r="1295">
          <cell r="A1295" t="str">
            <v/>
          </cell>
          <cell r="B1295" t="str">
            <v/>
          </cell>
          <cell r="D1295" t="str">
            <v/>
          </cell>
          <cell r="F1295">
            <v>0</v>
          </cell>
          <cell r="G1295">
            <v>0</v>
          </cell>
        </row>
        <row r="1296">
          <cell r="F1296" t="str">
            <v>Total B</v>
          </cell>
          <cell r="G1296">
            <v>0</v>
          </cell>
        </row>
        <row r="1297">
          <cell r="A1297" t="str">
            <v>C - EQUIPOS</v>
          </cell>
        </row>
        <row r="1298">
          <cell r="A1298" t="str">
            <v/>
          </cell>
          <cell r="B1298" t="str">
            <v/>
          </cell>
          <cell r="D1298" t="str">
            <v/>
          </cell>
          <cell r="F1298">
            <v>0</v>
          </cell>
          <cell r="G1298">
            <v>0</v>
          </cell>
        </row>
        <row r="1299">
          <cell r="A1299" t="str">
            <v/>
          </cell>
          <cell r="B1299" t="str">
            <v/>
          </cell>
          <cell r="D1299" t="str">
            <v/>
          </cell>
          <cell r="F1299">
            <v>0</v>
          </cell>
          <cell r="G1299">
            <v>0</v>
          </cell>
        </row>
        <row r="1300">
          <cell r="A1300" t="str">
            <v/>
          </cell>
          <cell r="B1300" t="str">
            <v/>
          </cell>
          <cell r="D1300" t="str">
            <v/>
          </cell>
          <cell r="F1300">
            <v>0</v>
          </cell>
          <cell r="G1300">
            <v>0</v>
          </cell>
        </row>
        <row r="1301">
          <cell r="A1301" t="str">
            <v/>
          </cell>
          <cell r="B1301" t="str">
            <v/>
          </cell>
          <cell r="D1301" t="str">
            <v/>
          </cell>
          <cell r="F1301">
            <v>0</v>
          </cell>
          <cell r="G1301">
            <v>0</v>
          </cell>
        </row>
        <row r="1302">
          <cell r="A1302" t="str">
            <v/>
          </cell>
          <cell r="B1302" t="str">
            <v/>
          </cell>
          <cell r="D1302" t="str">
            <v/>
          </cell>
          <cell r="F1302">
            <v>0</v>
          </cell>
          <cell r="G1302">
            <v>0</v>
          </cell>
        </row>
        <row r="1303">
          <cell r="A1303" t="str">
            <v/>
          </cell>
          <cell r="B1303" t="str">
            <v/>
          </cell>
          <cell r="D1303" t="str">
            <v/>
          </cell>
          <cell r="F1303">
            <v>0</v>
          </cell>
          <cell r="G1303">
            <v>0</v>
          </cell>
        </row>
        <row r="1304">
          <cell r="A1304" t="str">
            <v/>
          </cell>
          <cell r="B1304" t="str">
            <v/>
          </cell>
          <cell r="D1304" t="str">
            <v/>
          </cell>
          <cell r="F1304">
            <v>0</v>
          </cell>
          <cell r="G1304">
            <v>0</v>
          </cell>
        </row>
        <row r="1305">
          <cell r="A1305" t="str">
            <v/>
          </cell>
          <cell r="B1305" t="str">
            <v/>
          </cell>
          <cell r="D1305" t="str">
            <v/>
          </cell>
          <cell r="F1305">
            <v>0</v>
          </cell>
          <cell r="G1305">
            <v>0</v>
          </cell>
        </row>
        <row r="1306">
          <cell r="A1306" t="str">
            <v/>
          </cell>
          <cell r="B1306" t="str">
            <v/>
          </cell>
          <cell r="D1306" t="str">
            <v/>
          </cell>
          <cell r="F1306">
            <v>0</v>
          </cell>
          <cell r="G1306">
            <v>0</v>
          </cell>
        </row>
        <row r="1307">
          <cell r="A1307" t="str">
            <v/>
          </cell>
          <cell r="B1307" t="str">
            <v/>
          </cell>
          <cell r="D1307" t="str">
            <v/>
          </cell>
          <cell r="F1307">
            <v>0</v>
          </cell>
          <cell r="G1307">
            <v>0</v>
          </cell>
        </row>
        <row r="1308">
          <cell r="F1308" t="str">
            <v>Total C</v>
          </cell>
          <cell r="G1308">
            <v>0</v>
          </cell>
        </row>
        <row r="1310">
          <cell r="A1310" t="str">
            <v/>
          </cell>
          <cell r="B1310" t="str">
            <v/>
          </cell>
          <cell r="D1310" t="str">
            <v>COSTO NETO</v>
          </cell>
          <cell r="F1310" t="str">
            <v>Total D=A+B+C</v>
          </cell>
          <cell r="G1310">
            <v>0</v>
          </cell>
        </row>
        <row r="1312">
          <cell r="A1312" t="str">
            <v>ANALISIS DE PRECIOS</v>
          </cell>
        </row>
        <row r="1313">
          <cell r="A1313" t="str">
            <v>COMITENTE:</v>
          </cell>
          <cell r="B1313" t="str">
            <v>INSTITUTO PROVINCIAL DE LA VIVIENDA</v>
          </cell>
        </row>
        <row r="1314">
          <cell r="A1314" t="str">
            <v>CONTRATISTA:</v>
          </cell>
          <cell r="B1314">
            <v>0</v>
          </cell>
        </row>
        <row r="1315">
          <cell r="A1315" t="str">
            <v>OBRA:</v>
          </cell>
          <cell r="B1315">
            <v>0</v>
          </cell>
          <cell r="F1315" t="str">
            <v>PRECIOS A:</v>
          </cell>
          <cell r="G1315">
            <v>0</v>
          </cell>
        </row>
        <row r="1316">
          <cell r="A1316" t="str">
            <v>UBICACIÓN:</v>
          </cell>
          <cell r="B1316">
            <v>0</v>
          </cell>
        </row>
        <row r="1317">
          <cell r="A1317" t="str">
            <v>RUBRO:</v>
          </cell>
          <cell r="C1317">
            <v>0</v>
          </cell>
        </row>
        <row r="1318">
          <cell r="A1318" t="str">
            <v>ITEM:</v>
          </cell>
          <cell r="B1318" t="str">
            <v/>
          </cell>
          <cell r="C1318" t="str">
            <v/>
          </cell>
          <cell r="F1318" t="str">
            <v>UNIDAD:</v>
          </cell>
          <cell r="G1318" t="str">
            <v/>
          </cell>
        </row>
        <row r="1320">
          <cell r="A1320" t="str">
            <v>DATOS REDETERMINACION</v>
          </cell>
          <cell r="C1320" t="str">
            <v>DESIGNACION</v>
          </cell>
          <cell r="D1320" t="str">
            <v>U</v>
          </cell>
          <cell r="E1320" t="str">
            <v>Cantidad</v>
          </cell>
          <cell r="F1320" t="str">
            <v>$ Unitarios</v>
          </cell>
          <cell r="G1320" t="str">
            <v>$ Parcial</v>
          </cell>
        </row>
        <row r="1321">
          <cell r="A1321" t="str">
            <v>CÓDIGO</v>
          </cell>
          <cell r="B1321" t="str">
            <v>DESCRIPCIÓN</v>
          </cell>
        </row>
        <row r="1322">
          <cell r="A1322" t="str">
            <v>A - MATERIALES</v>
          </cell>
        </row>
        <row r="1323">
          <cell r="A1323" t="str">
            <v/>
          </cell>
          <cell r="B1323" t="str">
            <v/>
          </cell>
          <cell r="D1323" t="str">
            <v/>
          </cell>
          <cell r="F1323">
            <v>0</v>
          </cell>
          <cell r="G1323">
            <v>0</v>
          </cell>
        </row>
        <row r="1324">
          <cell r="A1324" t="str">
            <v/>
          </cell>
          <cell r="B1324" t="str">
            <v/>
          </cell>
          <cell r="D1324" t="str">
            <v/>
          </cell>
          <cell r="F1324">
            <v>0</v>
          </cell>
          <cell r="G1324">
            <v>0</v>
          </cell>
        </row>
        <row r="1325">
          <cell r="A1325" t="str">
            <v/>
          </cell>
          <cell r="B1325" t="str">
            <v/>
          </cell>
          <cell r="D1325" t="str">
            <v/>
          </cell>
          <cell r="F1325">
            <v>0</v>
          </cell>
          <cell r="G1325">
            <v>0</v>
          </cell>
        </row>
        <row r="1326">
          <cell r="A1326" t="str">
            <v/>
          </cell>
          <cell r="B1326" t="str">
            <v/>
          </cell>
          <cell r="D1326" t="str">
            <v/>
          </cell>
          <cell r="F1326">
            <v>0</v>
          </cell>
          <cell r="G1326">
            <v>0</v>
          </cell>
        </row>
        <row r="1327">
          <cell r="A1327" t="str">
            <v/>
          </cell>
          <cell r="B1327" t="str">
            <v/>
          </cell>
          <cell r="D1327" t="str">
            <v/>
          </cell>
          <cell r="F1327">
            <v>0</v>
          </cell>
          <cell r="G1327">
            <v>0</v>
          </cell>
        </row>
        <row r="1328">
          <cell r="A1328" t="str">
            <v/>
          </cell>
          <cell r="B1328" t="str">
            <v/>
          </cell>
          <cell r="D1328" t="str">
            <v/>
          </cell>
          <cell r="F1328">
            <v>0</v>
          </cell>
          <cell r="G1328">
            <v>0</v>
          </cell>
        </row>
        <row r="1329">
          <cell r="A1329" t="str">
            <v/>
          </cell>
          <cell r="B1329" t="str">
            <v/>
          </cell>
          <cell r="D1329" t="str">
            <v/>
          </cell>
          <cell r="F1329">
            <v>0</v>
          </cell>
          <cell r="G1329">
            <v>0</v>
          </cell>
        </row>
        <row r="1330">
          <cell r="A1330" t="str">
            <v/>
          </cell>
          <cell r="B1330" t="str">
            <v/>
          </cell>
          <cell r="D1330" t="str">
            <v/>
          </cell>
          <cell r="F1330">
            <v>0</v>
          </cell>
          <cell r="G1330">
            <v>0</v>
          </cell>
        </row>
        <row r="1331">
          <cell r="A1331" t="str">
            <v/>
          </cell>
          <cell r="B1331" t="str">
            <v/>
          </cell>
          <cell r="D1331" t="str">
            <v/>
          </cell>
          <cell r="F1331">
            <v>0</v>
          </cell>
          <cell r="G1331">
            <v>0</v>
          </cell>
        </row>
        <row r="1332">
          <cell r="A1332" t="str">
            <v/>
          </cell>
          <cell r="B1332" t="str">
            <v/>
          </cell>
          <cell r="D1332" t="str">
            <v/>
          </cell>
          <cell r="F1332">
            <v>0</v>
          </cell>
          <cell r="G1332">
            <v>0</v>
          </cell>
        </row>
        <row r="1333">
          <cell r="A1333" t="str">
            <v/>
          </cell>
          <cell r="B1333" t="str">
            <v/>
          </cell>
          <cell r="D1333" t="str">
            <v/>
          </cell>
          <cell r="F1333">
            <v>0</v>
          </cell>
          <cell r="G1333">
            <v>0</v>
          </cell>
        </row>
        <row r="1334">
          <cell r="A1334" t="str">
            <v/>
          </cell>
          <cell r="B1334" t="str">
            <v/>
          </cell>
          <cell r="D1334" t="str">
            <v/>
          </cell>
          <cell r="F1334">
            <v>0</v>
          </cell>
          <cell r="G1334">
            <v>0</v>
          </cell>
        </row>
        <row r="1335">
          <cell r="A1335" t="str">
            <v/>
          </cell>
          <cell r="B1335" t="str">
            <v/>
          </cell>
          <cell r="D1335" t="str">
            <v/>
          </cell>
          <cell r="F1335">
            <v>0</v>
          </cell>
          <cell r="G1335">
            <v>0</v>
          </cell>
        </row>
        <row r="1336">
          <cell r="A1336" t="str">
            <v/>
          </cell>
          <cell r="B1336" t="str">
            <v/>
          </cell>
          <cell r="D1336" t="str">
            <v/>
          </cell>
          <cell r="F1336">
            <v>0</v>
          </cell>
          <cell r="G1336">
            <v>0</v>
          </cell>
        </row>
        <row r="1337">
          <cell r="A1337" t="str">
            <v/>
          </cell>
          <cell r="B1337" t="str">
            <v/>
          </cell>
          <cell r="D1337" t="str">
            <v/>
          </cell>
          <cell r="F1337">
            <v>0</v>
          </cell>
          <cell r="G1337">
            <v>0</v>
          </cell>
        </row>
        <row r="1338">
          <cell r="A1338" t="str">
            <v/>
          </cell>
          <cell r="B1338" t="str">
            <v/>
          </cell>
          <cell r="D1338" t="str">
            <v/>
          </cell>
          <cell r="F1338">
            <v>0</v>
          </cell>
          <cell r="G1338">
            <v>0</v>
          </cell>
        </row>
        <row r="1339">
          <cell r="A1339" t="str">
            <v/>
          </cell>
          <cell r="B1339" t="str">
            <v/>
          </cell>
          <cell r="D1339" t="str">
            <v/>
          </cell>
          <cell r="F1339">
            <v>0</v>
          </cell>
          <cell r="G1339">
            <v>0</v>
          </cell>
        </row>
        <row r="1340">
          <cell r="A1340" t="str">
            <v/>
          </cell>
          <cell r="B1340" t="str">
            <v/>
          </cell>
          <cell r="D1340" t="str">
            <v/>
          </cell>
          <cell r="F1340">
            <v>0</v>
          </cell>
          <cell r="G1340">
            <v>0</v>
          </cell>
        </row>
        <row r="1341">
          <cell r="A1341" t="str">
            <v/>
          </cell>
          <cell r="B1341" t="str">
            <v/>
          </cell>
          <cell r="D1341" t="str">
            <v/>
          </cell>
          <cell r="F1341">
            <v>0</v>
          </cell>
          <cell r="G1341">
            <v>0</v>
          </cell>
        </row>
        <row r="1342">
          <cell r="A1342" t="str">
            <v/>
          </cell>
          <cell r="B1342" t="str">
            <v/>
          </cell>
          <cell r="D1342" t="str">
            <v/>
          </cell>
          <cell r="F1342">
            <v>0</v>
          </cell>
          <cell r="G1342">
            <v>0</v>
          </cell>
        </row>
        <row r="1343">
          <cell r="F1343" t="str">
            <v>Total A</v>
          </cell>
          <cell r="G1343">
            <v>0</v>
          </cell>
        </row>
        <row r="1344">
          <cell r="A1344" t="str">
            <v>B - MANO DE OBRA</v>
          </cell>
        </row>
        <row r="1345">
          <cell r="A1345" t="str">
            <v/>
          </cell>
          <cell r="B1345" t="str">
            <v/>
          </cell>
          <cell r="D1345" t="str">
            <v/>
          </cell>
          <cell r="F1345">
            <v>0</v>
          </cell>
          <cell r="G1345">
            <v>0</v>
          </cell>
        </row>
        <row r="1346">
          <cell r="A1346" t="str">
            <v/>
          </cell>
          <cell r="B1346" t="str">
            <v/>
          </cell>
          <cell r="D1346" t="str">
            <v/>
          </cell>
          <cell r="F1346">
            <v>0</v>
          </cell>
          <cell r="G1346">
            <v>0</v>
          </cell>
        </row>
        <row r="1347">
          <cell r="A1347" t="str">
            <v/>
          </cell>
          <cell r="B1347" t="str">
            <v/>
          </cell>
          <cell r="D1347" t="str">
            <v/>
          </cell>
          <cell r="F1347">
            <v>0</v>
          </cell>
          <cell r="G1347">
            <v>0</v>
          </cell>
        </row>
        <row r="1348">
          <cell r="A1348" t="str">
            <v/>
          </cell>
          <cell r="B1348" t="str">
            <v/>
          </cell>
          <cell r="D1348" t="str">
            <v/>
          </cell>
          <cell r="F1348">
            <v>0</v>
          </cell>
          <cell r="G1348">
            <v>0</v>
          </cell>
        </row>
        <row r="1349">
          <cell r="A1349" t="str">
            <v/>
          </cell>
          <cell r="B1349" t="str">
            <v/>
          </cell>
          <cell r="D1349" t="str">
            <v/>
          </cell>
          <cell r="F1349">
            <v>0</v>
          </cell>
          <cell r="G1349">
            <v>0</v>
          </cell>
        </row>
        <row r="1350">
          <cell r="A1350" t="str">
            <v/>
          </cell>
          <cell r="B1350" t="str">
            <v/>
          </cell>
          <cell r="D1350" t="str">
            <v/>
          </cell>
          <cell r="F1350">
            <v>0</v>
          </cell>
          <cell r="G1350">
            <v>0</v>
          </cell>
        </row>
        <row r="1351">
          <cell r="A1351" t="str">
            <v/>
          </cell>
          <cell r="B1351" t="str">
            <v/>
          </cell>
          <cell r="D1351" t="str">
            <v/>
          </cell>
          <cell r="F1351">
            <v>0</v>
          </cell>
          <cell r="G1351">
            <v>0</v>
          </cell>
        </row>
        <row r="1352">
          <cell r="A1352" t="str">
            <v/>
          </cell>
          <cell r="B1352" t="str">
            <v/>
          </cell>
          <cell r="D1352" t="str">
            <v/>
          </cell>
          <cell r="F1352">
            <v>0</v>
          </cell>
          <cell r="G1352">
            <v>0</v>
          </cell>
        </row>
        <row r="1353">
          <cell r="F1353" t="str">
            <v>Total B</v>
          </cell>
          <cell r="G1353">
            <v>0</v>
          </cell>
        </row>
        <row r="1354">
          <cell r="A1354" t="str">
            <v>C - EQUIPOS</v>
          </cell>
        </row>
        <row r="1355">
          <cell r="A1355" t="str">
            <v/>
          </cell>
          <cell r="B1355" t="str">
            <v/>
          </cell>
          <cell r="D1355" t="str">
            <v/>
          </cell>
          <cell r="F1355">
            <v>0</v>
          </cell>
          <cell r="G1355">
            <v>0</v>
          </cell>
        </row>
        <row r="1356">
          <cell r="A1356" t="str">
            <v/>
          </cell>
          <cell r="B1356" t="str">
            <v/>
          </cell>
          <cell r="D1356" t="str">
            <v/>
          </cell>
          <cell r="F1356">
            <v>0</v>
          </cell>
          <cell r="G1356">
            <v>0</v>
          </cell>
        </row>
        <row r="1357">
          <cell r="A1357" t="str">
            <v/>
          </cell>
          <cell r="B1357" t="str">
            <v/>
          </cell>
          <cell r="D1357" t="str">
            <v/>
          </cell>
          <cell r="F1357">
            <v>0</v>
          </cell>
          <cell r="G1357">
            <v>0</v>
          </cell>
        </row>
        <row r="1358">
          <cell r="A1358" t="str">
            <v/>
          </cell>
          <cell r="B1358" t="str">
            <v/>
          </cell>
          <cell r="D1358" t="str">
            <v/>
          </cell>
          <cell r="F1358">
            <v>0</v>
          </cell>
          <cell r="G1358">
            <v>0</v>
          </cell>
        </row>
        <row r="1359">
          <cell r="A1359" t="str">
            <v/>
          </cell>
          <cell r="B1359" t="str">
            <v/>
          </cell>
          <cell r="D1359" t="str">
            <v/>
          </cell>
          <cell r="F1359">
            <v>0</v>
          </cell>
          <cell r="G1359">
            <v>0</v>
          </cell>
        </row>
        <row r="1360">
          <cell r="A1360" t="str">
            <v/>
          </cell>
          <cell r="B1360" t="str">
            <v/>
          </cell>
          <cell r="D1360" t="str">
            <v/>
          </cell>
          <cell r="F1360">
            <v>0</v>
          </cell>
          <cell r="G1360">
            <v>0</v>
          </cell>
        </row>
        <row r="1361">
          <cell r="A1361" t="str">
            <v/>
          </cell>
          <cell r="B1361" t="str">
            <v/>
          </cell>
          <cell r="D1361" t="str">
            <v/>
          </cell>
          <cell r="F1361">
            <v>0</v>
          </cell>
          <cell r="G1361">
            <v>0</v>
          </cell>
        </row>
        <row r="1362">
          <cell r="A1362" t="str">
            <v/>
          </cell>
          <cell r="B1362" t="str">
            <v/>
          </cell>
          <cell r="D1362" t="str">
            <v/>
          </cell>
          <cell r="F1362">
            <v>0</v>
          </cell>
          <cell r="G1362">
            <v>0</v>
          </cell>
        </row>
        <row r="1363">
          <cell r="A1363" t="str">
            <v/>
          </cell>
          <cell r="B1363" t="str">
            <v/>
          </cell>
          <cell r="D1363" t="str">
            <v/>
          </cell>
          <cell r="F1363">
            <v>0</v>
          </cell>
          <cell r="G1363">
            <v>0</v>
          </cell>
        </row>
        <row r="1364">
          <cell r="A1364" t="str">
            <v/>
          </cell>
          <cell r="B1364" t="str">
            <v/>
          </cell>
          <cell r="D1364" t="str">
            <v/>
          </cell>
          <cell r="F1364">
            <v>0</v>
          </cell>
          <cell r="G1364">
            <v>0</v>
          </cell>
        </row>
        <row r="1365">
          <cell r="F1365" t="str">
            <v>Total C</v>
          </cell>
          <cell r="G1365">
            <v>0</v>
          </cell>
        </row>
        <row r="1367">
          <cell r="A1367" t="str">
            <v/>
          </cell>
          <cell r="B1367" t="str">
            <v/>
          </cell>
          <cell r="D1367" t="str">
            <v>COSTO NETO</v>
          </cell>
          <cell r="F1367" t="str">
            <v>Total D=A+B+C</v>
          </cell>
          <cell r="G1367">
            <v>0</v>
          </cell>
        </row>
        <row r="1369">
          <cell r="A1369" t="str">
            <v>ANALISIS DE PRECIOS</v>
          </cell>
        </row>
        <row r="1370">
          <cell r="A1370" t="str">
            <v>COMITENTE:</v>
          </cell>
          <cell r="B1370" t="str">
            <v>INSTITUTO PROVINCIAL DE LA VIVIENDA</v>
          </cell>
        </row>
        <row r="1371">
          <cell r="A1371" t="str">
            <v>CONTRATISTA:</v>
          </cell>
          <cell r="B1371">
            <v>0</v>
          </cell>
        </row>
        <row r="1372">
          <cell r="A1372" t="str">
            <v>OBRA:</v>
          </cell>
          <cell r="B1372">
            <v>0</v>
          </cell>
          <cell r="F1372" t="str">
            <v>PRECIOS A:</v>
          </cell>
          <cell r="G1372">
            <v>0</v>
          </cell>
        </row>
        <row r="1373">
          <cell r="A1373" t="str">
            <v>UBICACIÓN:</v>
          </cell>
          <cell r="B1373">
            <v>0</v>
          </cell>
        </row>
        <row r="1374">
          <cell r="A1374" t="str">
            <v>RUBRO:</v>
          </cell>
          <cell r="C1374">
            <v>0</v>
          </cell>
        </row>
        <row r="1375">
          <cell r="A1375" t="str">
            <v>ITEM:</v>
          </cell>
          <cell r="B1375" t="str">
            <v/>
          </cell>
          <cell r="C1375" t="str">
            <v/>
          </cell>
          <cell r="F1375" t="str">
            <v>UNIDAD:</v>
          </cell>
          <cell r="G1375" t="str">
            <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row>
        <row r="1379">
          <cell r="A1379" t="str">
            <v>A - MATERIALES</v>
          </cell>
        </row>
        <row r="1380">
          <cell r="A1380" t="str">
            <v/>
          </cell>
          <cell r="B1380" t="str">
            <v/>
          </cell>
          <cell r="D1380" t="str">
            <v/>
          </cell>
          <cell r="F1380">
            <v>0</v>
          </cell>
          <cell r="G1380">
            <v>0</v>
          </cell>
        </row>
        <row r="1381">
          <cell r="A1381" t="str">
            <v/>
          </cell>
          <cell r="B1381" t="str">
            <v/>
          </cell>
          <cell r="D1381" t="str">
            <v/>
          </cell>
          <cell r="F1381">
            <v>0</v>
          </cell>
          <cell r="G1381">
            <v>0</v>
          </cell>
        </row>
        <row r="1382">
          <cell r="A1382" t="str">
            <v/>
          </cell>
          <cell r="B1382" t="str">
            <v/>
          </cell>
          <cell r="D1382" t="str">
            <v/>
          </cell>
          <cell r="F1382">
            <v>0</v>
          </cell>
          <cell r="G1382">
            <v>0</v>
          </cell>
        </row>
        <row r="1383">
          <cell r="A1383" t="str">
            <v/>
          </cell>
          <cell r="B1383" t="str">
            <v/>
          </cell>
          <cell r="D1383" t="str">
            <v/>
          </cell>
          <cell r="F1383">
            <v>0</v>
          </cell>
          <cell r="G1383">
            <v>0</v>
          </cell>
        </row>
        <row r="1384">
          <cell r="A1384" t="str">
            <v/>
          </cell>
          <cell r="B1384" t="str">
            <v/>
          </cell>
          <cell r="D1384" t="str">
            <v/>
          </cell>
          <cell r="F1384">
            <v>0</v>
          </cell>
          <cell r="G1384">
            <v>0</v>
          </cell>
        </row>
        <row r="1385">
          <cell r="A1385" t="str">
            <v/>
          </cell>
          <cell r="B1385" t="str">
            <v/>
          </cell>
          <cell r="D1385" t="str">
            <v/>
          </cell>
          <cell r="F1385">
            <v>0</v>
          </cell>
          <cell r="G1385">
            <v>0</v>
          </cell>
        </row>
        <row r="1386">
          <cell r="A1386" t="str">
            <v/>
          </cell>
          <cell r="B1386" t="str">
            <v/>
          </cell>
          <cell r="D1386" t="str">
            <v/>
          </cell>
          <cell r="F1386">
            <v>0</v>
          </cell>
          <cell r="G1386">
            <v>0</v>
          </cell>
        </row>
        <row r="1387">
          <cell r="A1387" t="str">
            <v/>
          </cell>
          <cell r="B1387" t="str">
            <v/>
          </cell>
          <cell r="D1387" t="str">
            <v/>
          </cell>
          <cell r="F1387">
            <v>0</v>
          </cell>
          <cell r="G1387">
            <v>0</v>
          </cell>
        </row>
        <row r="1388">
          <cell r="A1388" t="str">
            <v/>
          </cell>
          <cell r="B1388" t="str">
            <v/>
          </cell>
          <cell r="D1388" t="str">
            <v/>
          </cell>
          <cell r="F1388">
            <v>0</v>
          </cell>
          <cell r="G1388">
            <v>0</v>
          </cell>
        </row>
        <row r="1389">
          <cell r="A1389" t="str">
            <v/>
          </cell>
          <cell r="B1389" t="str">
            <v/>
          </cell>
          <cell r="D1389" t="str">
            <v/>
          </cell>
          <cell r="F1389">
            <v>0</v>
          </cell>
          <cell r="G1389">
            <v>0</v>
          </cell>
        </row>
        <row r="1390">
          <cell r="A1390" t="str">
            <v/>
          </cell>
          <cell r="B1390" t="str">
            <v/>
          </cell>
          <cell r="D1390" t="str">
            <v/>
          </cell>
          <cell r="F1390">
            <v>0</v>
          </cell>
          <cell r="G1390">
            <v>0</v>
          </cell>
        </row>
        <row r="1391">
          <cell r="A1391" t="str">
            <v/>
          </cell>
          <cell r="B1391" t="str">
            <v/>
          </cell>
          <cell r="D1391" t="str">
            <v/>
          </cell>
          <cell r="F1391">
            <v>0</v>
          </cell>
          <cell r="G1391">
            <v>0</v>
          </cell>
        </row>
        <row r="1392">
          <cell r="A1392" t="str">
            <v/>
          </cell>
          <cell r="B1392" t="str">
            <v/>
          </cell>
          <cell r="D1392" t="str">
            <v/>
          </cell>
          <cell r="F1392">
            <v>0</v>
          </cell>
          <cell r="G1392">
            <v>0</v>
          </cell>
        </row>
        <row r="1393">
          <cell r="A1393" t="str">
            <v/>
          </cell>
          <cell r="B1393" t="str">
            <v/>
          </cell>
          <cell r="D1393" t="str">
            <v/>
          </cell>
          <cell r="F1393">
            <v>0</v>
          </cell>
          <cell r="G1393">
            <v>0</v>
          </cell>
        </row>
        <row r="1394">
          <cell r="A1394" t="str">
            <v/>
          </cell>
          <cell r="B1394" t="str">
            <v/>
          </cell>
          <cell r="D1394" t="str">
            <v/>
          </cell>
          <cell r="F1394">
            <v>0</v>
          </cell>
          <cell r="G1394">
            <v>0</v>
          </cell>
        </row>
        <row r="1395">
          <cell r="A1395" t="str">
            <v/>
          </cell>
          <cell r="B1395" t="str">
            <v/>
          </cell>
          <cell r="D1395" t="str">
            <v/>
          </cell>
          <cell r="F1395">
            <v>0</v>
          </cell>
          <cell r="G1395">
            <v>0</v>
          </cell>
        </row>
        <row r="1396">
          <cell r="A1396" t="str">
            <v/>
          </cell>
          <cell r="B1396" t="str">
            <v/>
          </cell>
          <cell r="D1396" t="str">
            <v/>
          </cell>
          <cell r="F1396">
            <v>0</v>
          </cell>
          <cell r="G1396">
            <v>0</v>
          </cell>
        </row>
        <row r="1397">
          <cell r="A1397" t="str">
            <v/>
          </cell>
          <cell r="B1397" t="str">
            <v/>
          </cell>
          <cell r="D1397" t="str">
            <v/>
          </cell>
          <cell r="F1397">
            <v>0</v>
          </cell>
          <cell r="G1397">
            <v>0</v>
          </cell>
        </row>
        <row r="1398">
          <cell r="A1398" t="str">
            <v/>
          </cell>
          <cell r="B1398" t="str">
            <v/>
          </cell>
          <cell r="D1398" t="str">
            <v/>
          </cell>
          <cell r="F1398">
            <v>0</v>
          </cell>
          <cell r="G1398">
            <v>0</v>
          </cell>
        </row>
        <row r="1399">
          <cell r="A1399" t="str">
            <v/>
          </cell>
          <cell r="B1399" t="str">
            <v/>
          </cell>
          <cell r="D1399" t="str">
            <v/>
          </cell>
          <cell r="F1399">
            <v>0</v>
          </cell>
          <cell r="G1399">
            <v>0</v>
          </cell>
        </row>
        <row r="1400">
          <cell r="F1400" t="str">
            <v>Total A</v>
          </cell>
          <cell r="G1400">
            <v>0</v>
          </cell>
        </row>
        <row r="1401">
          <cell r="A1401" t="str">
            <v>B - MANO DE OBRA</v>
          </cell>
        </row>
        <row r="1402">
          <cell r="A1402" t="str">
            <v/>
          </cell>
          <cell r="B1402" t="str">
            <v/>
          </cell>
          <cell r="D1402" t="str">
            <v/>
          </cell>
          <cell r="F1402">
            <v>0</v>
          </cell>
          <cell r="G1402">
            <v>0</v>
          </cell>
        </row>
        <row r="1403">
          <cell r="A1403" t="str">
            <v/>
          </cell>
          <cell r="B1403" t="str">
            <v/>
          </cell>
          <cell r="D1403" t="str">
            <v/>
          </cell>
          <cell r="F1403">
            <v>0</v>
          </cell>
          <cell r="G1403">
            <v>0</v>
          </cell>
        </row>
        <row r="1404">
          <cell r="A1404" t="str">
            <v/>
          </cell>
          <cell r="B1404" t="str">
            <v/>
          </cell>
          <cell r="D1404" t="str">
            <v/>
          </cell>
          <cell r="F1404">
            <v>0</v>
          </cell>
          <cell r="G1404">
            <v>0</v>
          </cell>
        </row>
        <row r="1405">
          <cell r="A1405" t="str">
            <v/>
          </cell>
          <cell r="B1405" t="str">
            <v/>
          </cell>
          <cell r="D1405" t="str">
            <v/>
          </cell>
          <cell r="F1405">
            <v>0</v>
          </cell>
          <cell r="G1405">
            <v>0</v>
          </cell>
        </row>
        <row r="1406">
          <cell r="A1406" t="str">
            <v/>
          </cell>
          <cell r="B1406" t="str">
            <v/>
          </cell>
          <cell r="D1406" t="str">
            <v/>
          </cell>
          <cell r="F1406">
            <v>0</v>
          </cell>
          <cell r="G1406">
            <v>0</v>
          </cell>
        </row>
        <row r="1407">
          <cell r="A1407" t="str">
            <v/>
          </cell>
          <cell r="B1407" t="str">
            <v/>
          </cell>
          <cell r="D1407" t="str">
            <v/>
          </cell>
          <cell r="F1407">
            <v>0</v>
          </cell>
          <cell r="G1407">
            <v>0</v>
          </cell>
        </row>
        <row r="1408">
          <cell r="A1408" t="str">
            <v/>
          </cell>
          <cell r="B1408" t="str">
            <v/>
          </cell>
          <cell r="D1408" t="str">
            <v/>
          </cell>
          <cell r="F1408">
            <v>0</v>
          </cell>
          <cell r="G1408">
            <v>0</v>
          </cell>
        </row>
        <row r="1409">
          <cell r="A1409" t="str">
            <v/>
          </cell>
          <cell r="B1409" t="str">
            <v/>
          </cell>
          <cell r="D1409" t="str">
            <v/>
          </cell>
          <cell r="F1409">
            <v>0</v>
          </cell>
          <cell r="G1409">
            <v>0</v>
          </cell>
        </row>
        <row r="1410">
          <cell r="F1410" t="str">
            <v>Total B</v>
          </cell>
          <cell r="G1410">
            <v>0</v>
          </cell>
        </row>
        <row r="1411">
          <cell r="A1411" t="str">
            <v>C - EQUIPOS</v>
          </cell>
        </row>
        <row r="1412">
          <cell r="A1412" t="str">
            <v/>
          </cell>
          <cell r="B1412" t="str">
            <v/>
          </cell>
          <cell r="D1412" t="str">
            <v/>
          </cell>
          <cell r="F1412">
            <v>0</v>
          </cell>
          <cell r="G1412">
            <v>0</v>
          </cell>
        </row>
        <row r="1413">
          <cell r="A1413" t="str">
            <v/>
          </cell>
          <cell r="B1413" t="str">
            <v/>
          </cell>
          <cell r="D1413" t="str">
            <v/>
          </cell>
          <cell r="F1413">
            <v>0</v>
          </cell>
          <cell r="G1413">
            <v>0</v>
          </cell>
        </row>
        <row r="1414">
          <cell r="A1414" t="str">
            <v/>
          </cell>
          <cell r="B1414" t="str">
            <v/>
          </cell>
          <cell r="D1414" t="str">
            <v/>
          </cell>
          <cell r="F1414">
            <v>0</v>
          </cell>
          <cell r="G1414">
            <v>0</v>
          </cell>
        </row>
        <row r="1415">
          <cell r="A1415" t="str">
            <v/>
          </cell>
          <cell r="B1415" t="str">
            <v/>
          </cell>
          <cell r="D1415" t="str">
            <v/>
          </cell>
          <cell r="F1415">
            <v>0</v>
          </cell>
          <cell r="G1415">
            <v>0</v>
          </cell>
        </row>
        <row r="1416">
          <cell r="A1416" t="str">
            <v/>
          </cell>
          <cell r="B1416" t="str">
            <v/>
          </cell>
          <cell r="D1416" t="str">
            <v/>
          </cell>
          <cell r="F1416">
            <v>0</v>
          </cell>
          <cell r="G1416">
            <v>0</v>
          </cell>
        </row>
        <row r="1417">
          <cell r="A1417" t="str">
            <v/>
          </cell>
          <cell r="B1417" t="str">
            <v/>
          </cell>
          <cell r="D1417" t="str">
            <v/>
          </cell>
          <cell r="F1417">
            <v>0</v>
          </cell>
          <cell r="G1417">
            <v>0</v>
          </cell>
        </row>
        <row r="1418">
          <cell r="A1418" t="str">
            <v/>
          </cell>
          <cell r="B1418" t="str">
            <v/>
          </cell>
          <cell r="D1418" t="str">
            <v/>
          </cell>
          <cell r="F1418">
            <v>0</v>
          </cell>
          <cell r="G1418">
            <v>0</v>
          </cell>
        </row>
        <row r="1419">
          <cell r="A1419" t="str">
            <v/>
          </cell>
          <cell r="B1419" t="str">
            <v/>
          </cell>
          <cell r="D1419" t="str">
            <v/>
          </cell>
          <cell r="F1419">
            <v>0</v>
          </cell>
          <cell r="G1419">
            <v>0</v>
          </cell>
        </row>
        <row r="1420">
          <cell r="A1420" t="str">
            <v/>
          </cell>
          <cell r="B1420" t="str">
            <v/>
          </cell>
          <cell r="D1420" t="str">
            <v/>
          </cell>
          <cell r="F1420">
            <v>0</v>
          </cell>
          <cell r="G1420">
            <v>0</v>
          </cell>
        </row>
        <row r="1421">
          <cell r="A1421" t="str">
            <v/>
          </cell>
          <cell r="B1421" t="str">
            <v/>
          </cell>
          <cell r="D1421" t="str">
            <v/>
          </cell>
          <cell r="F1421">
            <v>0</v>
          </cell>
          <cell r="G1421">
            <v>0</v>
          </cell>
        </row>
        <row r="1422">
          <cell r="F1422" t="str">
            <v>Total C</v>
          </cell>
          <cell r="G1422">
            <v>0</v>
          </cell>
        </row>
        <row r="1424">
          <cell r="A1424" t="str">
            <v/>
          </cell>
          <cell r="B1424" t="str">
            <v/>
          </cell>
          <cell r="D1424" t="str">
            <v>COSTO NETO</v>
          </cell>
          <cell r="F1424" t="str">
            <v>Total D=A+B+C</v>
          </cell>
          <cell r="G1424">
            <v>0</v>
          </cell>
        </row>
        <row r="1426">
          <cell r="A1426" t="str">
            <v>ANALISIS DE PRECIOS</v>
          </cell>
        </row>
        <row r="1427">
          <cell r="A1427" t="str">
            <v>COMITENTE:</v>
          </cell>
          <cell r="B1427" t="str">
            <v>INSTITUTO PROVINCIAL DE LA VIVIENDA</v>
          </cell>
        </row>
        <row r="1428">
          <cell r="A1428" t="str">
            <v>CONTRATISTA:</v>
          </cell>
          <cell r="B1428">
            <v>0</v>
          </cell>
        </row>
        <row r="1429">
          <cell r="A1429" t="str">
            <v>OBRA:</v>
          </cell>
          <cell r="B1429">
            <v>0</v>
          </cell>
          <cell r="F1429" t="str">
            <v>PRECIOS A:</v>
          </cell>
          <cell r="G1429">
            <v>0</v>
          </cell>
        </row>
        <row r="1430">
          <cell r="A1430" t="str">
            <v>UBICACIÓN:</v>
          </cell>
          <cell r="B1430">
            <v>0</v>
          </cell>
        </row>
        <row r="1431">
          <cell r="A1431" t="str">
            <v>RUBRO:</v>
          </cell>
          <cell r="C1431">
            <v>0</v>
          </cell>
        </row>
        <row r="1432">
          <cell r="A1432" t="str">
            <v>ITEM:</v>
          </cell>
          <cell r="B1432" t="str">
            <v/>
          </cell>
          <cell r="C1432" t="str">
            <v/>
          </cell>
          <cell r="F1432" t="str">
            <v>UNIDAD:</v>
          </cell>
          <cell r="G1432" t="str">
            <v/>
          </cell>
        </row>
        <row r="1434">
          <cell r="A1434" t="str">
            <v>DATOS REDETERMINACION</v>
          </cell>
          <cell r="C1434" t="str">
            <v>DESIGNACION</v>
          </cell>
          <cell r="D1434" t="str">
            <v>U</v>
          </cell>
          <cell r="E1434" t="str">
            <v>Cantidad</v>
          </cell>
          <cell r="F1434" t="str">
            <v>$ Unitarios</v>
          </cell>
          <cell r="G1434" t="str">
            <v>$ Parcial</v>
          </cell>
        </row>
        <row r="1435">
          <cell r="A1435" t="str">
            <v>CÓDIGO</v>
          </cell>
          <cell r="B1435" t="str">
            <v>DESCRIPCIÓN</v>
          </cell>
        </row>
        <row r="1436">
          <cell r="A1436" t="str">
            <v>A - MATERIALES</v>
          </cell>
        </row>
        <row r="1437">
          <cell r="A1437" t="str">
            <v/>
          </cell>
          <cell r="B1437" t="str">
            <v/>
          </cell>
          <cell r="D1437" t="str">
            <v/>
          </cell>
          <cell r="F1437">
            <v>0</v>
          </cell>
          <cell r="G1437">
            <v>0</v>
          </cell>
        </row>
        <row r="1438">
          <cell r="A1438" t="str">
            <v/>
          </cell>
          <cell r="B1438" t="str">
            <v/>
          </cell>
          <cell r="D1438" t="str">
            <v/>
          </cell>
          <cell r="F1438">
            <v>0</v>
          </cell>
          <cell r="G1438">
            <v>0</v>
          </cell>
        </row>
        <row r="1439">
          <cell r="A1439" t="str">
            <v/>
          </cell>
          <cell r="B1439" t="str">
            <v/>
          </cell>
          <cell r="D1439" t="str">
            <v/>
          </cell>
          <cell r="F1439">
            <v>0</v>
          </cell>
          <cell r="G1439">
            <v>0</v>
          </cell>
        </row>
        <row r="1440">
          <cell r="A1440" t="str">
            <v/>
          </cell>
          <cell r="B1440" t="str">
            <v/>
          </cell>
          <cell r="D1440" t="str">
            <v/>
          </cell>
          <cell r="F1440">
            <v>0</v>
          </cell>
          <cell r="G1440">
            <v>0</v>
          </cell>
        </row>
        <row r="1441">
          <cell r="A1441" t="str">
            <v/>
          </cell>
          <cell r="B1441" t="str">
            <v/>
          </cell>
          <cell r="D1441" t="str">
            <v/>
          </cell>
          <cell r="F1441">
            <v>0</v>
          </cell>
          <cell r="G1441">
            <v>0</v>
          </cell>
        </row>
        <row r="1442">
          <cell r="A1442" t="str">
            <v/>
          </cell>
          <cell r="B1442" t="str">
            <v/>
          </cell>
          <cell r="D1442" t="str">
            <v/>
          </cell>
          <cell r="F1442">
            <v>0</v>
          </cell>
          <cell r="G1442">
            <v>0</v>
          </cell>
        </row>
        <row r="1443">
          <cell r="A1443" t="str">
            <v/>
          </cell>
          <cell r="B1443" t="str">
            <v/>
          </cell>
          <cell r="D1443" t="str">
            <v/>
          </cell>
          <cell r="F1443">
            <v>0</v>
          </cell>
          <cell r="G1443">
            <v>0</v>
          </cell>
        </row>
        <row r="1444">
          <cell r="A1444" t="str">
            <v/>
          </cell>
          <cell r="B1444" t="str">
            <v/>
          </cell>
          <cell r="D1444" t="str">
            <v/>
          </cell>
          <cell r="F1444">
            <v>0</v>
          </cell>
          <cell r="G1444">
            <v>0</v>
          </cell>
        </row>
        <row r="1445">
          <cell r="A1445" t="str">
            <v/>
          </cell>
          <cell r="B1445" t="str">
            <v/>
          </cell>
          <cell r="D1445" t="str">
            <v/>
          </cell>
          <cell r="F1445">
            <v>0</v>
          </cell>
          <cell r="G1445">
            <v>0</v>
          </cell>
        </row>
        <row r="1446">
          <cell r="A1446" t="str">
            <v/>
          </cell>
          <cell r="B1446" t="str">
            <v/>
          </cell>
          <cell r="D1446" t="str">
            <v/>
          </cell>
          <cell r="F1446">
            <v>0</v>
          </cell>
          <cell r="G1446">
            <v>0</v>
          </cell>
        </row>
        <row r="1447">
          <cell r="A1447" t="str">
            <v/>
          </cell>
          <cell r="B1447" t="str">
            <v/>
          </cell>
          <cell r="D1447" t="str">
            <v/>
          </cell>
          <cell r="F1447">
            <v>0</v>
          </cell>
          <cell r="G1447">
            <v>0</v>
          </cell>
        </row>
        <row r="1448">
          <cell r="A1448" t="str">
            <v/>
          </cell>
          <cell r="B1448" t="str">
            <v/>
          </cell>
          <cell r="D1448" t="str">
            <v/>
          </cell>
          <cell r="F1448">
            <v>0</v>
          </cell>
          <cell r="G1448">
            <v>0</v>
          </cell>
        </row>
        <row r="1449">
          <cell r="A1449" t="str">
            <v/>
          </cell>
          <cell r="B1449" t="str">
            <v/>
          </cell>
          <cell r="D1449" t="str">
            <v/>
          </cell>
          <cell r="F1449">
            <v>0</v>
          </cell>
          <cell r="G1449">
            <v>0</v>
          </cell>
        </row>
        <row r="1450">
          <cell r="A1450" t="str">
            <v/>
          </cell>
          <cell r="B1450" t="str">
            <v/>
          </cell>
          <cell r="D1450" t="str">
            <v/>
          </cell>
          <cell r="F1450">
            <v>0</v>
          </cell>
          <cell r="G1450">
            <v>0</v>
          </cell>
        </row>
        <row r="1451">
          <cell r="A1451" t="str">
            <v/>
          </cell>
          <cell r="B1451" t="str">
            <v/>
          </cell>
          <cell r="D1451" t="str">
            <v/>
          </cell>
          <cell r="F1451">
            <v>0</v>
          </cell>
          <cell r="G1451">
            <v>0</v>
          </cell>
        </row>
        <row r="1452">
          <cell r="A1452" t="str">
            <v/>
          </cell>
          <cell r="B1452" t="str">
            <v/>
          </cell>
          <cell r="D1452" t="str">
            <v/>
          </cell>
          <cell r="F1452">
            <v>0</v>
          </cell>
          <cell r="G1452">
            <v>0</v>
          </cell>
        </row>
        <row r="1453">
          <cell r="A1453" t="str">
            <v/>
          </cell>
          <cell r="B1453" t="str">
            <v/>
          </cell>
          <cell r="D1453" t="str">
            <v/>
          </cell>
          <cell r="F1453">
            <v>0</v>
          </cell>
          <cell r="G1453">
            <v>0</v>
          </cell>
        </row>
        <row r="1454">
          <cell r="A1454" t="str">
            <v/>
          </cell>
          <cell r="B1454" t="str">
            <v/>
          </cell>
          <cell r="D1454" t="str">
            <v/>
          </cell>
          <cell r="F1454">
            <v>0</v>
          </cell>
          <cell r="G1454">
            <v>0</v>
          </cell>
        </row>
        <row r="1455">
          <cell r="A1455" t="str">
            <v/>
          </cell>
          <cell r="B1455" t="str">
            <v/>
          </cell>
          <cell r="D1455" t="str">
            <v/>
          </cell>
          <cell r="F1455">
            <v>0</v>
          </cell>
          <cell r="G1455">
            <v>0</v>
          </cell>
        </row>
        <row r="1456">
          <cell r="A1456" t="str">
            <v/>
          </cell>
          <cell r="B1456" t="str">
            <v/>
          </cell>
          <cell r="D1456" t="str">
            <v/>
          </cell>
          <cell r="F1456">
            <v>0</v>
          </cell>
          <cell r="G1456">
            <v>0</v>
          </cell>
        </row>
        <row r="1457">
          <cell r="F1457" t="str">
            <v>Total A</v>
          </cell>
          <cell r="G1457">
            <v>0</v>
          </cell>
        </row>
        <row r="1458">
          <cell r="A1458" t="str">
            <v>B - MANO DE OBRA</v>
          </cell>
        </row>
        <row r="1459">
          <cell r="A1459" t="str">
            <v/>
          </cell>
          <cell r="B1459" t="str">
            <v/>
          </cell>
          <cell r="D1459" t="str">
            <v/>
          </cell>
          <cell r="F1459">
            <v>0</v>
          </cell>
          <cell r="G1459">
            <v>0</v>
          </cell>
        </row>
        <row r="1460">
          <cell r="A1460" t="str">
            <v/>
          </cell>
          <cell r="B1460" t="str">
            <v/>
          </cell>
          <cell r="D1460" t="str">
            <v/>
          </cell>
          <cell r="F1460">
            <v>0</v>
          </cell>
          <cell r="G1460">
            <v>0</v>
          </cell>
        </row>
        <row r="1461">
          <cell r="A1461" t="str">
            <v/>
          </cell>
          <cell r="B1461" t="str">
            <v/>
          </cell>
          <cell r="D1461" t="str">
            <v/>
          </cell>
          <cell r="F1461">
            <v>0</v>
          </cell>
          <cell r="G1461">
            <v>0</v>
          </cell>
        </row>
        <row r="1462">
          <cell r="A1462" t="str">
            <v/>
          </cell>
          <cell r="B1462" t="str">
            <v/>
          </cell>
          <cell r="D1462" t="str">
            <v/>
          </cell>
          <cell r="F1462">
            <v>0</v>
          </cell>
          <cell r="G1462">
            <v>0</v>
          </cell>
        </row>
        <row r="1463">
          <cell r="A1463" t="str">
            <v/>
          </cell>
          <cell r="B1463" t="str">
            <v/>
          </cell>
          <cell r="D1463" t="str">
            <v/>
          </cell>
          <cell r="F1463">
            <v>0</v>
          </cell>
          <cell r="G1463">
            <v>0</v>
          </cell>
        </row>
        <row r="1464">
          <cell r="A1464" t="str">
            <v/>
          </cell>
          <cell r="B1464" t="str">
            <v/>
          </cell>
          <cell r="D1464" t="str">
            <v/>
          </cell>
          <cell r="F1464">
            <v>0</v>
          </cell>
          <cell r="G1464">
            <v>0</v>
          </cell>
        </row>
        <row r="1465">
          <cell r="A1465" t="str">
            <v/>
          </cell>
          <cell r="B1465" t="str">
            <v/>
          </cell>
          <cell r="D1465" t="str">
            <v/>
          </cell>
          <cell r="F1465">
            <v>0</v>
          </cell>
          <cell r="G1465">
            <v>0</v>
          </cell>
        </row>
        <row r="1466">
          <cell r="A1466" t="str">
            <v/>
          </cell>
          <cell r="B1466" t="str">
            <v/>
          </cell>
          <cell r="D1466" t="str">
            <v/>
          </cell>
          <cell r="F1466">
            <v>0</v>
          </cell>
          <cell r="G1466">
            <v>0</v>
          </cell>
        </row>
        <row r="1467">
          <cell r="F1467" t="str">
            <v>Total B</v>
          </cell>
          <cell r="G1467">
            <v>0</v>
          </cell>
        </row>
        <row r="1468">
          <cell r="A1468" t="str">
            <v>C - EQUIPOS</v>
          </cell>
        </row>
        <row r="1469">
          <cell r="A1469" t="str">
            <v/>
          </cell>
          <cell r="B1469" t="str">
            <v/>
          </cell>
          <cell r="D1469" t="str">
            <v/>
          </cell>
          <cell r="F1469">
            <v>0</v>
          </cell>
          <cell r="G1469">
            <v>0</v>
          </cell>
        </row>
        <row r="1470">
          <cell r="A1470" t="str">
            <v/>
          </cell>
          <cell r="B1470" t="str">
            <v/>
          </cell>
          <cell r="D1470" t="str">
            <v/>
          </cell>
          <cell r="F1470">
            <v>0</v>
          </cell>
          <cell r="G1470">
            <v>0</v>
          </cell>
        </row>
        <row r="1471">
          <cell r="A1471" t="str">
            <v/>
          </cell>
          <cell r="B1471" t="str">
            <v/>
          </cell>
          <cell r="D1471" t="str">
            <v/>
          </cell>
          <cell r="F1471">
            <v>0</v>
          </cell>
          <cell r="G1471">
            <v>0</v>
          </cell>
        </row>
        <row r="1472">
          <cell r="A1472" t="str">
            <v/>
          </cell>
          <cell r="B1472" t="str">
            <v/>
          </cell>
          <cell r="D1472" t="str">
            <v/>
          </cell>
          <cell r="F1472">
            <v>0</v>
          </cell>
          <cell r="G1472">
            <v>0</v>
          </cell>
        </row>
        <row r="1473">
          <cell r="A1473" t="str">
            <v/>
          </cell>
          <cell r="B1473" t="str">
            <v/>
          </cell>
          <cell r="D1473" t="str">
            <v/>
          </cell>
          <cell r="F1473">
            <v>0</v>
          </cell>
          <cell r="G1473">
            <v>0</v>
          </cell>
        </row>
        <row r="1474">
          <cell r="A1474" t="str">
            <v/>
          </cell>
          <cell r="B1474" t="str">
            <v/>
          </cell>
          <cell r="D1474" t="str">
            <v/>
          </cell>
          <cell r="F1474">
            <v>0</v>
          </cell>
          <cell r="G1474">
            <v>0</v>
          </cell>
        </row>
        <row r="1475">
          <cell r="A1475" t="str">
            <v/>
          </cell>
          <cell r="B1475" t="str">
            <v/>
          </cell>
          <cell r="D1475" t="str">
            <v/>
          </cell>
          <cell r="F1475">
            <v>0</v>
          </cell>
          <cell r="G1475">
            <v>0</v>
          </cell>
        </row>
        <row r="1476">
          <cell r="A1476" t="str">
            <v/>
          </cell>
          <cell r="B1476" t="str">
            <v/>
          </cell>
          <cell r="D1476" t="str">
            <v/>
          </cell>
          <cell r="F1476">
            <v>0</v>
          </cell>
          <cell r="G1476">
            <v>0</v>
          </cell>
        </row>
        <row r="1477">
          <cell r="A1477" t="str">
            <v/>
          </cell>
          <cell r="B1477" t="str">
            <v/>
          </cell>
          <cell r="D1477" t="str">
            <v/>
          </cell>
          <cell r="F1477">
            <v>0</v>
          </cell>
          <cell r="G1477">
            <v>0</v>
          </cell>
        </row>
        <row r="1478">
          <cell r="A1478" t="str">
            <v/>
          </cell>
          <cell r="B1478" t="str">
            <v/>
          </cell>
          <cell r="D1478" t="str">
            <v/>
          </cell>
          <cell r="F1478">
            <v>0</v>
          </cell>
          <cell r="G1478">
            <v>0</v>
          </cell>
        </row>
        <row r="1479">
          <cell r="F1479" t="str">
            <v>Total C</v>
          </cell>
          <cell r="G1479">
            <v>0</v>
          </cell>
        </row>
        <row r="1481">
          <cell r="A1481" t="str">
            <v/>
          </cell>
          <cell r="B1481" t="str">
            <v/>
          </cell>
          <cell r="D1481" t="str">
            <v>COSTO NETO</v>
          </cell>
          <cell r="F1481" t="str">
            <v>Total D=A+B+C</v>
          </cell>
          <cell r="G1481">
            <v>0</v>
          </cell>
        </row>
        <row r="1483">
          <cell r="A1483" t="str">
            <v>ANALISIS DE PRECIOS</v>
          </cell>
        </row>
        <row r="1484">
          <cell r="A1484" t="str">
            <v>COMITENTE:</v>
          </cell>
          <cell r="B1484" t="str">
            <v>INSTITUTO PROVINCIAL DE LA VIVIENDA</v>
          </cell>
        </row>
        <row r="1485">
          <cell r="A1485" t="str">
            <v>CONTRATISTA:</v>
          </cell>
          <cell r="B1485">
            <v>0</v>
          </cell>
        </row>
        <row r="1486">
          <cell r="A1486" t="str">
            <v>OBRA:</v>
          </cell>
          <cell r="B1486">
            <v>0</v>
          </cell>
          <cell r="F1486" t="str">
            <v>PRECIOS A:</v>
          </cell>
          <cell r="G1486">
            <v>0</v>
          </cell>
        </row>
        <row r="1487">
          <cell r="A1487" t="str">
            <v>UBICACIÓN:</v>
          </cell>
          <cell r="B1487">
            <v>0</v>
          </cell>
        </row>
        <row r="1488">
          <cell r="A1488" t="str">
            <v>RUBRO:</v>
          </cell>
          <cell r="C1488">
            <v>0</v>
          </cell>
        </row>
        <row r="1489">
          <cell r="A1489" t="str">
            <v>ITEM:</v>
          </cell>
          <cell r="B1489" t="str">
            <v/>
          </cell>
          <cell r="C1489" t="str">
            <v/>
          </cell>
          <cell r="F1489" t="str">
            <v>UNIDAD:</v>
          </cell>
          <cell r="G1489" t="str">
            <v/>
          </cell>
        </row>
        <row r="1491">
          <cell r="A1491" t="str">
            <v>DATOS REDETERMINACION</v>
          </cell>
          <cell r="C1491" t="str">
            <v>DESIGNACION</v>
          </cell>
          <cell r="D1491" t="str">
            <v>U</v>
          </cell>
          <cell r="E1491" t="str">
            <v>Cantidad</v>
          </cell>
          <cell r="F1491" t="str">
            <v>$ Unitarios</v>
          </cell>
          <cell r="G1491" t="str">
            <v>$ Parcial</v>
          </cell>
        </row>
        <row r="1492">
          <cell r="A1492" t="str">
            <v>CÓDIGO</v>
          </cell>
          <cell r="B1492" t="str">
            <v>DESCRIPCIÓN</v>
          </cell>
        </row>
        <row r="1493">
          <cell r="A1493" t="str">
            <v>A - MATERIALES</v>
          </cell>
        </row>
        <row r="1494">
          <cell r="A1494" t="str">
            <v/>
          </cell>
          <cell r="B1494" t="str">
            <v/>
          </cell>
          <cell r="D1494" t="str">
            <v/>
          </cell>
          <cell r="F1494">
            <v>0</v>
          </cell>
          <cell r="G1494">
            <v>0</v>
          </cell>
        </row>
        <row r="1495">
          <cell r="A1495" t="str">
            <v/>
          </cell>
          <cell r="B1495" t="str">
            <v/>
          </cell>
          <cell r="D1495" t="str">
            <v/>
          </cell>
          <cell r="F1495">
            <v>0</v>
          </cell>
          <cell r="G1495">
            <v>0</v>
          </cell>
        </row>
        <row r="1496">
          <cell r="A1496" t="str">
            <v/>
          </cell>
          <cell r="B1496" t="str">
            <v/>
          </cell>
          <cell r="D1496" t="str">
            <v/>
          </cell>
          <cell r="F1496">
            <v>0</v>
          </cell>
          <cell r="G1496">
            <v>0</v>
          </cell>
        </row>
        <row r="1497">
          <cell r="A1497" t="str">
            <v/>
          </cell>
          <cell r="B1497" t="str">
            <v/>
          </cell>
          <cell r="D1497" t="str">
            <v/>
          </cell>
          <cell r="F1497">
            <v>0</v>
          </cell>
          <cell r="G1497">
            <v>0</v>
          </cell>
        </row>
        <row r="1498">
          <cell r="A1498" t="str">
            <v/>
          </cell>
          <cell r="B1498" t="str">
            <v/>
          </cell>
          <cell r="D1498" t="str">
            <v/>
          </cell>
          <cell r="F1498">
            <v>0</v>
          </cell>
          <cell r="G1498">
            <v>0</v>
          </cell>
        </row>
        <row r="1499">
          <cell r="A1499" t="str">
            <v/>
          </cell>
          <cell r="B1499" t="str">
            <v/>
          </cell>
          <cell r="D1499" t="str">
            <v/>
          </cell>
          <cell r="F1499">
            <v>0</v>
          </cell>
          <cell r="G1499">
            <v>0</v>
          </cell>
        </row>
        <row r="1500">
          <cell r="A1500" t="str">
            <v/>
          </cell>
          <cell r="B1500" t="str">
            <v/>
          </cell>
          <cell r="D1500" t="str">
            <v/>
          </cell>
          <cell r="F1500">
            <v>0</v>
          </cell>
          <cell r="G1500">
            <v>0</v>
          </cell>
        </row>
        <row r="1501">
          <cell r="A1501" t="str">
            <v/>
          </cell>
          <cell r="B1501" t="str">
            <v/>
          </cell>
          <cell r="D1501" t="str">
            <v/>
          </cell>
          <cell r="F1501">
            <v>0</v>
          </cell>
          <cell r="G1501">
            <v>0</v>
          </cell>
        </row>
        <row r="1502">
          <cell r="A1502" t="str">
            <v/>
          </cell>
          <cell r="B1502" t="str">
            <v/>
          </cell>
          <cell r="D1502" t="str">
            <v/>
          </cell>
          <cell r="F1502">
            <v>0</v>
          </cell>
          <cell r="G1502">
            <v>0</v>
          </cell>
        </row>
        <row r="1503">
          <cell r="A1503" t="str">
            <v/>
          </cell>
          <cell r="B1503" t="str">
            <v/>
          </cell>
          <cell r="D1503" t="str">
            <v/>
          </cell>
          <cell r="F1503">
            <v>0</v>
          </cell>
          <cell r="G1503">
            <v>0</v>
          </cell>
        </row>
        <row r="1504">
          <cell r="A1504" t="str">
            <v/>
          </cell>
          <cell r="B1504" t="str">
            <v/>
          </cell>
          <cell r="D1504" t="str">
            <v/>
          </cell>
          <cell r="F1504">
            <v>0</v>
          </cell>
          <cell r="G1504">
            <v>0</v>
          </cell>
        </row>
        <row r="1505">
          <cell r="A1505" t="str">
            <v/>
          </cell>
          <cell r="B1505" t="str">
            <v/>
          </cell>
          <cell r="D1505" t="str">
            <v/>
          </cell>
          <cell r="F1505">
            <v>0</v>
          </cell>
          <cell r="G1505">
            <v>0</v>
          </cell>
        </row>
        <row r="1506">
          <cell r="A1506" t="str">
            <v/>
          </cell>
          <cell r="B1506" t="str">
            <v/>
          </cell>
          <cell r="D1506" t="str">
            <v/>
          </cell>
          <cell r="F1506">
            <v>0</v>
          </cell>
          <cell r="G1506">
            <v>0</v>
          </cell>
        </row>
        <row r="1507">
          <cell r="A1507" t="str">
            <v/>
          </cell>
          <cell r="B1507" t="str">
            <v/>
          </cell>
          <cell r="D1507" t="str">
            <v/>
          </cell>
          <cell r="F1507">
            <v>0</v>
          </cell>
          <cell r="G1507">
            <v>0</v>
          </cell>
        </row>
        <row r="1508">
          <cell r="A1508" t="str">
            <v/>
          </cell>
          <cell r="B1508" t="str">
            <v/>
          </cell>
          <cell r="D1508" t="str">
            <v/>
          </cell>
          <cell r="F1508">
            <v>0</v>
          </cell>
          <cell r="G1508">
            <v>0</v>
          </cell>
        </row>
        <row r="1509">
          <cell r="A1509" t="str">
            <v/>
          </cell>
          <cell r="B1509" t="str">
            <v/>
          </cell>
          <cell r="D1509" t="str">
            <v/>
          </cell>
          <cell r="F1509">
            <v>0</v>
          </cell>
          <cell r="G1509">
            <v>0</v>
          </cell>
        </row>
        <row r="1510">
          <cell r="A1510" t="str">
            <v/>
          </cell>
          <cell r="B1510" t="str">
            <v/>
          </cell>
          <cell r="D1510" t="str">
            <v/>
          </cell>
          <cell r="F1510">
            <v>0</v>
          </cell>
          <cell r="G1510">
            <v>0</v>
          </cell>
        </row>
        <row r="1511">
          <cell r="A1511" t="str">
            <v/>
          </cell>
          <cell r="B1511" t="str">
            <v/>
          </cell>
          <cell r="D1511" t="str">
            <v/>
          </cell>
          <cell r="F1511">
            <v>0</v>
          </cell>
          <cell r="G1511">
            <v>0</v>
          </cell>
        </row>
        <row r="1512">
          <cell r="A1512" t="str">
            <v/>
          </cell>
          <cell r="B1512" t="str">
            <v/>
          </cell>
          <cell r="D1512" t="str">
            <v/>
          </cell>
          <cell r="F1512">
            <v>0</v>
          </cell>
          <cell r="G1512">
            <v>0</v>
          </cell>
        </row>
        <row r="1513">
          <cell r="A1513" t="str">
            <v/>
          </cell>
          <cell r="B1513" t="str">
            <v/>
          </cell>
          <cell r="D1513" t="str">
            <v/>
          </cell>
          <cell r="F1513">
            <v>0</v>
          </cell>
          <cell r="G1513">
            <v>0</v>
          </cell>
        </row>
        <row r="1514">
          <cell r="F1514" t="str">
            <v>Total A</v>
          </cell>
          <cell r="G1514">
            <v>0</v>
          </cell>
        </row>
        <row r="1515">
          <cell r="A1515" t="str">
            <v>B - MANO DE OBRA</v>
          </cell>
        </row>
        <row r="1516">
          <cell r="A1516" t="str">
            <v/>
          </cell>
          <cell r="B1516" t="str">
            <v/>
          </cell>
          <cell r="D1516" t="str">
            <v/>
          </cell>
          <cell r="F1516">
            <v>0</v>
          </cell>
          <cell r="G1516">
            <v>0</v>
          </cell>
        </row>
        <row r="1517">
          <cell r="A1517" t="str">
            <v/>
          </cell>
          <cell r="B1517" t="str">
            <v/>
          </cell>
          <cell r="D1517" t="str">
            <v/>
          </cell>
          <cell r="F1517">
            <v>0</v>
          </cell>
          <cell r="G1517">
            <v>0</v>
          </cell>
        </row>
        <row r="1518">
          <cell r="A1518" t="str">
            <v/>
          </cell>
          <cell r="B1518" t="str">
            <v/>
          </cell>
          <cell r="D1518" t="str">
            <v/>
          </cell>
          <cell r="F1518">
            <v>0</v>
          </cell>
          <cell r="G1518">
            <v>0</v>
          </cell>
        </row>
        <row r="1519">
          <cell r="A1519" t="str">
            <v/>
          </cell>
          <cell r="B1519" t="str">
            <v/>
          </cell>
          <cell r="D1519" t="str">
            <v/>
          </cell>
          <cell r="F1519">
            <v>0</v>
          </cell>
          <cell r="G1519">
            <v>0</v>
          </cell>
        </row>
        <row r="1520">
          <cell r="A1520" t="str">
            <v/>
          </cell>
          <cell r="B1520" t="str">
            <v/>
          </cell>
          <cell r="D1520" t="str">
            <v/>
          </cell>
          <cell r="F1520">
            <v>0</v>
          </cell>
          <cell r="G1520">
            <v>0</v>
          </cell>
        </row>
        <row r="1521">
          <cell r="A1521" t="str">
            <v/>
          </cell>
          <cell r="B1521" t="str">
            <v/>
          </cell>
          <cell r="D1521" t="str">
            <v/>
          </cell>
          <cell r="F1521">
            <v>0</v>
          </cell>
          <cell r="G1521">
            <v>0</v>
          </cell>
        </row>
        <row r="1522">
          <cell r="A1522" t="str">
            <v/>
          </cell>
          <cell r="B1522" t="str">
            <v/>
          </cell>
          <cell r="D1522" t="str">
            <v/>
          </cell>
          <cell r="F1522">
            <v>0</v>
          </cell>
          <cell r="G1522">
            <v>0</v>
          </cell>
        </row>
        <row r="1523">
          <cell r="A1523" t="str">
            <v/>
          </cell>
          <cell r="B1523" t="str">
            <v/>
          </cell>
          <cell r="D1523" t="str">
            <v/>
          </cell>
          <cell r="F1523">
            <v>0</v>
          </cell>
          <cell r="G1523">
            <v>0</v>
          </cell>
        </row>
        <row r="1524">
          <cell r="F1524" t="str">
            <v>Total B</v>
          </cell>
          <cell r="G1524">
            <v>0</v>
          </cell>
        </row>
        <row r="1525">
          <cell r="A1525" t="str">
            <v>C - EQUIPOS</v>
          </cell>
        </row>
        <row r="1526">
          <cell r="A1526" t="str">
            <v/>
          </cell>
          <cell r="B1526" t="str">
            <v/>
          </cell>
          <cell r="D1526" t="str">
            <v/>
          </cell>
          <cell r="F1526">
            <v>0</v>
          </cell>
          <cell r="G1526">
            <v>0</v>
          </cell>
        </row>
        <row r="1527">
          <cell r="A1527" t="str">
            <v/>
          </cell>
          <cell r="B1527" t="str">
            <v/>
          </cell>
          <cell r="D1527" t="str">
            <v/>
          </cell>
          <cell r="F1527">
            <v>0</v>
          </cell>
          <cell r="G1527">
            <v>0</v>
          </cell>
        </row>
        <row r="1528">
          <cell r="A1528" t="str">
            <v/>
          </cell>
          <cell r="B1528" t="str">
            <v/>
          </cell>
          <cell r="D1528" t="str">
            <v/>
          </cell>
          <cell r="F1528">
            <v>0</v>
          </cell>
          <cell r="G1528">
            <v>0</v>
          </cell>
        </row>
        <row r="1529">
          <cell r="A1529" t="str">
            <v/>
          </cell>
          <cell r="B1529" t="str">
            <v/>
          </cell>
          <cell r="D1529" t="str">
            <v/>
          </cell>
          <cell r="F1529">
            <v>0</v>
          </cell>
          <cell r="G1529">
            <v>0</v>
          </cell>
        </row>
        <row r="1530">
          <cell r="A1530" t="str">
            <v/>
          </cell>
          <cell r="B1530" t="str">
            <v/>
          </cell>
          <cell r="D1530" t="str">
            <v/>
          </cell>
          <cell r="F1530">
            <v>0</v>
          </cell>
          <cell r="G1530">
            <v>0</v>
          </cell>
        </row>
        <row r="1531">
          <cell r="A1531" t="str">
            <v/>
          </cell>
          <cell r="B1531" t="str">
            <v/>
          </cell>
          <cell r="D1531" t="str">
            <v/>
          </cell>
          <cell r="F1531">
            <v>0</v>
          </cell>
          <cell r="G1531">
            <v>0</v>
          </cell>
        </row>
        <row r="1532">
          <cell r="A1532" t="str">
            <v/>
          </cell>
          <cell r="B1532" t="str">
            <v/>
          </cell>
          <cell r="D1532" t="str">
            <v/>
          </cell>
          <cell r="F1532">
            <v>0</v>
          </cell>
          <cell r="G1532">
            <v>0</v>
          </cell>
        </row>
        <row r="1533">
          <cell r="A1533" t="str">
            <v/>
          </cell>
          <cell r="B1533" t="str">
            <v/>
          </cell>
          <cell r="D1533" t="str">
            <v/>
          </cell>
          <cell r="F1533">
            <v>0</v>
          </cell>
          <cell r="G1533">
            <v>0</v>
          </cell>
        </row>
        <row r="1534">
          <cell r="A1534" t="str">
            <v/>
          </cell>
          <cell r="B1534" t="str">
            <v/>
          </cell>
          <cell r="D1534" t="str">
            <v/>
          </cell>
          <cell r="F1534">
            <v>0</v>
          </cell>
          <cell r="G1534">
            <v>0</v>
          </cell>
        </row>
        <row r="1535">
          <cell r="A1535" t="str">
            <v/>
          </cell>
          <cell r="B1535" t="str">
            <v/>
          </cell>
          <cell r="D1535" t="str">
            <v/>
          </cell>
          <cell r="F1535">
            <v>0</v>
          </cell>
          <cell r="G1535">
            <v>0</v>
          </cell>
        </row>
        <row r="1536">
          <cell r="F1536" t="str">
            <v>Total C</v>
          </cell>
          <cell r="G1536">
            <v>0</v>
          </cell>
        </row>
        <row r="1538">
          <cell r="A1538" t="str">
            <v/>
          </cell>
          <cell r="B1538" t="str">
            <v/>
          </cell>
          <cell r="D1538" t="str">
            <v>COSTO NETO</v>
          </cell>
          <cell r="F1538" t="str">
            <v>Total D=A+B+C</v>
          </cell>
          <cell r="G1538">
            <v>0</v>
          </cell>
        </row>
        <row r="1540">
          <cell r="A1540" t="str">
            <v>ANALISIS DE PRECIOS</v>
          </cell>
        </row>
        <row r="1541">
          <cell r="A1541" t="str">
            <v>COMITENTE:</v>
          </cell>
          <cell r="B1541" t="str">
            <v>INSTITUTO PROVINCIAL DE LA VIVIENDA</v>
          </cell>
        </row>
        <row r="1542">
          <cell r="A1542" t="str">
            <v>CONTRATISTA:</v>
          </cell>
          <cell r="B1542">
            <v>0</v>
          </cell>
        </row>
        <row r="1543">
          <cell r="A1543" t="str">
            <v>OBRA:</v>
          </cell>
          <cell r="B1543">
            <v>0</v>
          </cell>
          <cell r="F1543" t="str">
            <v>PRECIOS A:</v>
          </cell>
          <cell r="G1543">
            <v>0</v>
          </cell>
        </row>
        <row r="1544">
          <cell r="A1544" t="str">
            <v>UBICACIÓN:</v>
          </cell>
          <cell r="B1544">
            <v>0</v>
          </cell>
        </row>
        <row r="1545">
          <cell r="A1545" t="str">
            <v>RUBRO:</v>
          </cell>
          <cell r="C1545">
            <v>0</v>
          </cell>
        </row>
        <row r="1546">
          <cell r="A1546" t="str">
            <v>ITEM:</v>
          </cell>
          <cell r="B1546" t="str">
            <v/>
          </cell>
          <cell r="C1546" t="str">
            <v/>
          </cell>
          <cell r="F1546" t="str">
            <v>UNIDAD:</v>
          </cell>
          <cell r="G1546" t="str">
            <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row>
        <row r="1550">
          <cell r="A1550" t="str">
            <v>A - MATERIALES</v>
          </cell>
        </row>
        <row r="1551">
          <cell r="A1551" t="str">
            <v/>
          </cell>
          <cell r="B1551" t="str">
            <v/>
          </cell>
          <cell r="D1551" t="str">
            <v/>
          </cell>
          <cell r="F1551">
            <v>0</v>
          </cell>
          <cell r="G1551">
            <v>0</v>
          </cell>
        </row>
        <row r="1552">
          <cell r="A1552" t="str">
            <v/>
          </cell>
          <cell r="B1552" t="str">
            <v/>
          </cell>
          <cell r="D1552" t="str">
            <v/>
          </cell>
          <cell r="F1552">
            <v>0</v>
          </cell>
          <cell r="G1552">
            <v>0</v>
          </cell>
        </row>
        <row r="1553">
          <cell r="A1553" t="str">
            <v/>
          </cell>
          <cell r="B1553" t="str">
            <v/>
          </cell>
          <cell r="D1553" t="str">
            <v/>
          </cell>
          <cell r="F1553">
            <v>0</v>
          </cell>
          <cell r="G1553">
            <v>0</v>
          </cell>
        </row>
        <row r="1554">
          <cell r="A1554" t="str">
            <v/>
          </cell>
          <cell r="B1554" t="str">
            <v/>
          </cell>
          <cell r="D1554" t="str">
            <v/>
          </cell>
          <cell r="F1554">
            <v>0</v>
          </cell>
          <cell r="G1554">
            <v>0</v>
          </cell>
        </row>
        <row r="1555">
          <cell r="A1555" t="str">
            <v/>
          </cell>
          <cell r="B1555" t="str">
            <v/>
          </cell>
          <cell r="D1555" t="str">
            <v/>
          </cell>
          <cell r="F1555">
            <v>0</v>
          </cell>
          <cell r="G1555">
            <v>0</v>
          </cell>
        </row>
        <row r="1556">
          <cell r="A1556" t="str">
            <v/>
          </cell>
          <cell r="B1556" t="str">
            <v/>
          </cell>
          <cell r="D1556" t="str">
            <v/>
          </cell>
          <cell r="F1556">
            <v>0</v>
          </cell>
          <cell r="G1556">
            <v>0</v>
          </cell>
        </row>
        <row r="1557">
          <cell r="A1557" t="str">
            <v/>
          </cell>
          <cell r="B1557" t="str">
            <v/>
          </cell>
          <cell r="D1557" t="str">
            <v/>
          </cell>
          <cell r="F1557">
            <v>0</v>
          </cell>
          <cell r="G1557">
            <v>0</v>
          </cell>
        </row>
        <row r="1558">
          <cell r="A1558" t="str">
            <v/>
          </cell>
          <cell r="B1558" t="str">
            <v/>
          </cell>
          <cell r="D1558" t="str">
            <v/>
          </cell>
          <cell r="F1558">
            <v>0</v>
          </cell>
          <cell r="G1558">
            <v>0</v>
          </cell>
        </row>
        <row r="1559">
          <cell r="A1559" t="str">
            <v/>
          </cell>
          <cell r="B1559" t="str">
            <v/>
          </cell>
          <cell r="D1559" t="str">
            <v/>
          </cell>
          <cell r="F1559">
            <v>0</v>
          </cell>
          <cell r="G1559">
            <v>0</v>
          </cell>
        </row>
        <row r="1560">
          <cell r="A1560" t="str">
            <v/>
          </cell>
          <cell r="B1560" t="str">
            <v/>
          </cell>
          <cell r="D1560" t="str">
            <v/>
          </cell>
          <cell r="F1560">
            <v>0</v>
          </cell>
          <cell r="G1560">
            <v>0</v>
          </cell>
        </row>
        <row r="1561">
          <cell r="A1561" t="str">
            <v/>
          </cell>
          <cell r="B1561" t="str">
            <v/>
          </cell>
          <cell r="D1561" t="str">
            <v/>
          </cell>
          <cell r="F1561">
            <v>0</v>
          </cell>
          <cell r="G1561">
            <v>0</v>
          </cell>
        </row>
        <row r="1562">
          <cell r="A1562" t="str">
            <v/>
          </cell>
          <cell r="B1562" t="str">
            <v/>
          </cell>
          <cell r="D1562" t="str">
            <v/>
          </cell>
          <cell r="F1562">
            <v>0</v>
          </cell>
          <cell r="G1562">
            <v>0</v>
          </cell>
        </row>
        <row r="1563">
          <cell r="A1563" t="str">
            <v/>
          </cell>
          <cell r="B1563" t="str">
            <v/>
          </cell>
          <cell r="D1563" t="str">
            <v/>
          </cell>
          <cell r="F1563">
            <v>0</v>
          </cell>
          <cell r="G1563">
            <v>0</v>
          </cell>
        </row>
        <row r="1564">
          <cell r="A1564" t="str">
            <v/>
          </cell>
          <cell r="B1564" t="str">
            <v/>
          </cell>
          <cell r="D1564" t="str">
            <v/>
          </cell>
          <cell r="F1564">
            <v>0</v>
          </cell>
          <cell r="G1564">
            <v>0</v>
          </cell>
        </row>
        <row r="1565">
          <cell r="A1565" t="str">
            <v/>
          </cell>
          <cell r="B1565" t="str">
            <v/>
          </cell>
          <cell r="D1565" t="str">
            <v/>
          </cell>
          <cell r="F1565">
            <v>0</v>
          </cell>
          <cell r="G1565">
            <v>0</v>
          </cell>
        </row>
        <row r="1566">
          <cell r="A1566" t="str">
            <v/>
          </cell>
          <cell r="B1566" t="str">
            <v/>
          </cell>
          <cell r="D1566" t="str">
            <v/>
          </cell>
          <cell r="F1566">
            <v>0</v>
          </cell>
          <cell r="G1566">
            <v>0</v>
          </cell>
        </row>
        <row r="1567">
          <cell r="A1567" t="str">
            <v/>
          </cell>
          <cell r="B1567" t="str">
            <v/>
          </cell>
          <cell r="D1567" t="str">
            <v/>
          </cell>
          <cell r="F1567">
            <v>0</v>
          </cell>
          <cell r="G1567">
            <v>0</v>
          </cell>
        </row>
        <row r="1568">
          <cell r="A1568" t="str">
            <v/>
          </cell>
          <cell r="B1568" t="str">
            <v/>
          </cell>
          <cell r="D1568" t="str">
            <v/>
          </cell>
          <cell r="F1568">
            <v>0</v>
          </cell>
          <cell r="G1568">
            <v>0</v>
          </cell>
        </row>
        <row r="1569">
          <cell r="A1569" t="str">
            <v/>
          </cell>
          <cell r="B1569" t="str">
            <v/>
          </cell>
          <cell r="D1569" t="str">
            <v/>
          </cell>
          <cell r="F1569">
            <v>0</v>
          </cell>
          <cell r="G1569">
            <v>0</v>
          </cell>
        </row>
        <row r="1570">
          <cell r="A1570" t="str">
            <v/>
          </cell>
          <cell r="B1570" t="str">
            <v/>
          </cell>
          <cell r="D1570" t="str">
            <v/>
          </cell>
          <cell r="F1570">
            <v>0</v>
          </cell>
          <cell r="G1570">
            <v>0</v>
          </cell>
        </row>
        <row r="1571">
          <cell r="F1571" t="str">
            <v>Total A</v>
          </cell>
          <cell r="G1571">
            <v>0</v>
          </cell>
        </row>
        <row r="1572">
          <cell r="A1572" t="str">
            <v>B - MANO DE OBRA</v>
          </cell>
        </row>
        <row r="1573">
          <cell r="A1573" t="str">
            <v/>
          </cell>
          <cell r="B1573" t="str">
            <v/>
          </cell>
          <cell r="D1573" t="str">
            <v/>
          </cell>
          <cell r="F1573">
            <v>0</v>
          </cell>
          <cell r="G1573">
            <v>0</v>
          </cell>
        </row>
        <row r="1574">
          <cell r="A1574" t="str">
            <v/>
          </cell>
          <cell r="B1574" t="str">
            <v/>
          </cell>
          <cell r="D1574" t="str">
            <v/>
          </cell>
          <cell r="F1574">
            <v>0</v>
          </cell>
          <cell r="G1574">
            <v>0</v>
          </cell>
        </row>
        <row r="1575">
          <cell r="A1575" t="str">
            <v/>
          </cell>
          <cell r="B1575" t="str">
            <v/>
          </cell>
          <cell r="D1575" t="str">
            <v/>
          </cell>
          <cell r="F1575">
            <v>0</v>
          </cell>
          <cell r="G1575">
            <v>0</v>
          </cell>
        </row>
        <row r="1576">
          <cell r="A1576" t="str">
            <v/>
          </cell>
          <cell r="B1576" t="str">
            <v/>
          </cell>
          <cell r="D1576" t="str">
            <v/>
          </cell>
          <cell r="F1576">
            <v>0</v>
          </cell>
          <cell r="G1576">
            <v>0</v>
          </cell>
        </row>
        <row r="1577">
          <cell r="A1577" t="str">
            <v/>
          </cell>
          <cell r="B1577" t="str">
            <v/>
          </cell>
          <cell r="D1577" t="str">
            <v/>
          </cell>
          <cell r="F1577">
            <v>0</v>
          </cell>
          <cell r="G1577">
            <v>0</v>
          </cell>
        </row>
        <row r="1578">
          <cell r="A1578" t="str">
            <v/>
          </cell>
          <cell r="B1578" t="str">
            <v/>
          </cell>
          <cell r="D1578" t="str">
            <v/>
          </cell>
          <cell r="F1578">
            <v>0</v>
          </cell>
          <cell r="G1578">
            <v>0</v>
          </cell>
        </row>
        <row r="1579">
          <cell r="A1579" t="str">
            <v/>
          </cell>
          <cell r="B1579" t="str">
            <v/>
          </cell>
          <cell r="D1579" t="str">
            <v/>
          </cell>
          <cell r="F1579">
            <v>0</v>
          </cell>
          <cell r="G1579">
            <v>0</v>
          </cell>
        </row>
        <row r="1580">
          <cell r="A1580" t="str">
            <v/>
          </cell>
          <cell r="B1580" t="str">
            <v/>
          </cell>
          <cell r="D1580" t="str">
            <v/>
          </cell>
          <cell r="F1580">
            <v>0</v>
          </cell>
          <cell r="G1580">
            <v>0</v>
          </cell>
        </row>
        <row r="1581">
          <cell r="F1581" t="str">
            <v>Total B</v>
          </cell>
          <cell r="G1581">
            <v>0</v>
          </cell>
        </row>
        <row r="1582">
          <cell r="A1582" t="str">
            <v>C - EQUIPOS</v>
          </cell>
        </row>
        <row r="1583">
          <cell r="A1583" t="str">
            <v/>
          </cell>
          <cell r="B1583" t="str">
            <v/>
          </cell>
          <cell r="D1583" t="str">
            <v/>
          </cell>
          <cell r="F1583">
            <v>0</v>
          </cell>
          <cell r="G1583">
            <v>0</v>
          </cell>
        </row>
        <row r="1584">
          <cell r="A1584" t="str">
            <v/>
          </cell>
          <cell r="B1584" t="str">
            <v/>
          </cell>
          <cell r="D1584" t="str">
            <v/>
          </cell>
          <cell r="F1584">
            <v>0</v>
          </cell>
          <cell r="G1584">
            <v>0</v>
          </cell>
        </row>
        <row r="1585">
          <cell r="A1585" t="str">
            <v/>
          </cell>
          <cell r="B1585" t="str">
            <v/>
          </cell>
          <cell r="D1585" t="str">
            <v/>
          </cell>
          <cell r="F1585">
            <v>0</v>
          </cell>
          <cell r="G1585">
            <v>0</v>
          </cell>
        </row>
        <row r="1586">
          <cell r="A1586" t="str">
            <v/>
          </cell>
          <cell r="B1586" t="str">
            <v/>
          </cell>
          <cell r="D1586" t="str">
            <v/>
          </cell>
          <cell r="F1586">
            <v>0</v>
          </cell>
          <cell r="G1586">
            <v>0</v>
          </cell>
        </row>
        <row r="1587">
          <cell r="A1587" t="str">
            <v/>
          </cell>
          <cell r="B1587" t="str">
            <v/>
          </cell>
          <cell r="D1587" t="str">
            <v/>
          </cell>
          <cell r="F1587">
            <v>0</v>
          </cell>
          <cell r="G1587">
            <v>0</v>
          </cell>
        </row>
        <row r="1588">
          <cell r="A1588" t="str">
            <v/>
          </cell>
          <cell r="B1588" t="str">
            <v/>
          </cell>
          <cell r="D1588" t="str">
            <v/>
          </cell>
          <cell r="F1588">
            <v>0</v>
          </cell>
          <cell r="G1588">
            <v>0</v>
          </cell>
        </row>
        <row r="1589">
          <cell r="A1589" t="str">
            <v/>
          </cell>
          <cell r="B1589" t="str">
            <v/>
          </cell>
          <cell r="D1589" t="str">
            <v/>
          </cell>
          <cell r="F1589">
            <v>0</v>
          </cell>
          <cell r="G1589">
            <v>0</v>
          </cell>
        </row>
        <row r="1590">
          <cell r="A1590" t="str">
            <v/>
          </cell>
          <cell r="B1590" t="str">
            <v/>
          </cell>
          <cell r="D1590" t="str">
            <v/>
          </cell>
          <cell r="F1590">
            <v>0</v>
          </cell>
          <cell r="G1590">
            <v>0</v>
          </cell>
        </row>
        <row r="1591">
          <cell r="A1591" t="str">
            <v/>
          </cell>
          <cell r="B1591" t="str">
            <v/>
          </cell>
          <cell r="D1591" t="str">
            <v/>
          </cell>
          <cell r="F1591">
            <v>0</v>
          </cell>
          <cell r="G1591">
            <v>0</v>
          </cell>
        </row>
        <row r="1592">
          <cell r="A1592" t="str">
            <v/>
          </cell>
          <cell r="B1592" t="str">
            <v/>
          </cell>
          <cell r="D1592" t="str">
            <v/>
          </cell>
          <cell r="F1592">
            <v>0</v>
          </cell>
          <cell r="G1592">
            <v>0</v>
          </cell>
        </row>
        <row r="1593">
          <cell r="F1593" t="str">
            <v>Total C</v>
          </cell>
          <cell r="G1593">
            <v>0</v>
          </cell>
        </row>
        <row r="1595">
          <cell r="A1595" t="str">
            <v/>
          </cell>
          <cell r="B1595" t="str">
            <v/>
          </cell>
          <cell r="D1595" t="str">
            <v>COSTO NETO</v>
          </cell>
          <cell r="F1595" t="str">
            <v>Total D=A+B+C</v>
          </cell>
          <cell r="G1595">
            <v>0</v>
          </cell>
        </row>
        <row r="1597">
          <cell r="A1597" t="str">
            <v>ANALISIS DE PRECIOS</v>
          </cell>
        </row>
        <row r="1598">
          <cell r="A1598" t="str">
            <v>COMITENTE:</v>
          </cell>
          <cell r="B1598" t="str">
            <v>INSTITUTO PROVINCIAL DE LA VIVIENDA</v>
          </cell>
        </row>
        <row r="1599">
          <cell r="A1599" t="str">
            <v>CONTRATISTA:</v>
          </cell>
          <cell r="B1599">
            <v>0</v>
          </cell>
        </row>
        <row r="1600">
          <cell r="A1600" t="str">
            <v>OBRA:</v>
          </cell>
          <cell r="B1600">
            <v>0</v>
          </cell>
          <cell r="F1600" t="str">
            <v>PRECIOS A:</v>
          </cell>
          <cell r="G1600">
            <v>0</v>
          </cell>
        </row>
        <row r="1601">
          <cell r="A1601" t="str">
            <v>UBICACIÓN:</v>
          </cell>
          <cell r="B1601">
            <v>0</v>
          </cell>
        </row>
        <row r="1602">
          <cell r="A1602" t="str">
            <v>RUBRO:</v>
          </cell>
          <cell r="C1602">
            <v>0</v>
          </cell>
        </row>
        <row r="1603">
          <cell r="A1603" t="str">
            <v>ITEM:</v>
          </cell>
          <cell r="B1603" t="str">
            <v/>
          </cell>
          <cell r="C1603" t="str">
            <v/>
          </cell>
          <cell r="F1603" t="str">
            <v>UNIDAD:</v>
          </cell>
          <cell r="G1603" t="str">
            <v/>
          </cell>
        </row>
        <row r="1605">
          <cell r="A1605" t="str">
            <v>DATOS REDETERMINACION</v>
          </cell>
          <cell r="C1605" t="str">
            <v>DESIGNACION</v>
          </cell>
          <cell r="D1605" t="str">
            <v>U</v>
          </cell>
          <cell r="E1605" t="str">
            <v>Cantidad</v>
          </cell>
          <cell r="F1605" t="str">
            <v>$ Unitarios</v>
          </cell>
          <cell r="G1605" t="str">
            <v>$ Parcial</v>
          </cell>
        </row>
        <row r="1606">
          <cell r="A1606" t="str">
            <v>CÓDIGO</v>
          </cell>
          <cell r="B1606" t="str">
            <v>DESCRIPCIÓN</v>
          </cell>
        </row>
        <row r="1607">
          <cell r="A1607" t="str">
            <v>A - MATERIALES</v>
          </cell>
        </row>
        <row r="1608">
          <cell r="A1608" t="str">
            <v/>
          </cell>
          <cell r="B1608" t="str">
            <v/>
          </cell>
          <cell r="D1608" t="str">
            <v/>
          </cell>
          <cell r="F1608">
            <v>0</v>
          </cell>
          <cell r="G1608">
            <v>0</v>
          </cell>
        </row>
        <row r="1609">
          <cell r="A1609" t="str">
            <v/>
          </cell>
          <cell r="B1609" t="str">
            <v/>
          </cell>
          <cell r="D1609" t="str">
            <v/>
          </cell>
          <cell r="F1609">
            <v>0</v>
          </cell>
          <cell r="G1609">
            <v>0</v>
          </cell>
        </row>
        <row r="1610">
          <cell r="A1610" t="str">
            <v/>
          </cell>
          <cell r="B1610" t="str">
            <v/>
          </cell>
          <cell r="D1610" t="str">
            <v/>
          </cell>
          <cell r="F1610">
            <v>0</v>
          </cell>
          <cell r="G1610">
            <v>0</v>
          </cell>
        </row>
        <row r="1611">
          <cell r="A1611" t="str">
            <v/>
          </cell>
          <cell r="B1611" t="str">
            <v/>
          </cell>
          <cell r="D1611" t="str">
            <v/>
          </cell>
          <cell r="F1611">
            <v>0</v>
          </cell>
          <cell r="G1611">
            <v>0</v>
          </cell>
        </row>
        <row r="1612">
          <cell r="A1612" t="str">
            <v/>
          </cell>
          <cell r="B1612" t="str">
            <v/>
          </cell>
          <cell r="D1612" t="str">
            <v/>
          </cell>
          <cell r="F1612">
            <v>0</v>
          </cell>
          <cell r="G1612">
            <v>0</v>
          </cell>
        </row>
        <row r="1613">
          <cell r="A1613" t="str">
            <v/>
          </cell>
          <cell r="B1613" t="str">
            <v/>
          </cell>
          <cell r="D1613" t="str">
            <v/>
          </cell>
          <cell r="F1613">
            <v>0</v>
          </cell>
          <cell r="G1613">
            <v>0</v>
          </cell>
        </row>
        <row r="1614">
          <cell r="A1614" t="str">
            <v/>
          </cell>
          <cell r="B1614" t="str">
            <v/>
          </cell>
          <cell r="D1614" t="str">
            <v/>
          </cell>
          <cell r="F1614">
            <v>0</v>
          </cell>
          <cell r="G1614">
            <v>0</v>
          </cell>
        </row>
        <row r="1615">
          <cell r="A1615" t="str">
            <v/>
          </cell>
          <cell r="B1615" t="str">
            <v/>
          </cell>
          <cell r="D1615" t="str">
            <v/>
          </cell>
          <cell r="F1615">
            <v>0</v>
          </cell>
          <cell r="G1615">
            <v>0</v>
          </cell>
        </row>
        <row r="1616">
          <cell r="A1616" t="str">
            <v/>
          </cell>
          <cell r="B1616" t="str">
            <v/>
          </cell>
          <cell r="D1616" t="str">
            <v/>
          </cell>
          <cell r="F1616">
            <v>0</v>
          </cell>
          <cell r="G1616">
            <v>0</v>
          </cell>
        </row>
        <row r="1617">
          <cell r="A1617" t="str">
            <v/>
          </cell>
          <cell r="B1617" t="str">
            <v/>
          </cell>
          <cell r="D1617" t="str">
            <v/>
          </cell>
          <cell r="F1617">
            <v>0</v>
          </cell>
          <cell r="G1617">
            <v>0</v>
          </cell>
        </row>
        <row r="1618">
          <cell r="A1618" t="str">
            <v/>
          </cell>
          <cell r="B1618" t="str">
            <v/>
          </cell>
          <cell r="D1618" t="str">
            <v/>
          </cell>
          <cell r="F1618">
            <v>0</v>
          </cell>
          <cell r="G1618">
            <v>0</v>
          </cell>
        </row>
        <row r="1619">
          <cell r="A1619" t="str">
            <v/>
          </cell>
          <cell r="B1619" t="str">
            <v/>
          </cell>
          <cell r="D1619" t="str">
            <v/>
          </cell>
          <cell r="F1619">
            <v>0</v>
          </cell>
          <cell r="G1619">
            <v>0</v>
          </cell>
        </row>
        <row r="1620">
          <cell r="A1620" t="str">
            <v/>
          </cell>
          <cell r="B1620" t="str">
            <v/>
          </cell>
          <cell r="D1620" t="str">
            <v/>
          </cell>
          <cell r="F1620">
            <v>0</v>
          </cell>
          <cell r="G1620">
            <v>0</v>
          </cell>
        </row>
        <row r="1621">
          <cell r="A1621" t="str">
            <v/>
          </cell>
          <cell r="B1621" t="str">
            <v/>
          </cell>
          <cell r="D1621" t="str">
            <v/>
          </cell>
          <cell r="F1621">
            <v>0</v>
          </cell>
          <cell r="G1621">
            <v>0</v>
          </cell>
        </row>
        <row r="1622">
          <cell r="A1622" t="str">
            <v/>
          </cell>
          <cell r="B1622" t="str">
            <v/>
          </cell>
          <cell r="D1622" t="str">
            <v/>
          </cell>
          <cell r="F1622">
            <v>0</v>
          </cell>
          <cell r="G1622">
            <v>0</v>
          </cell>
        </row>
        <row r="1623">
          <cell r="A1623" t="str">
            <v/>
          </cell>
          <cell r="B1623" t="str">
            <v/>
          </cell>
          <cell r="D1623" t="str">
            <v/>
          </cell>
          <cell r="F1623">
            <v>0</v>
          </cell>
          <cell r="G1623">
            <v>0</v>
          </cell>
        </row>
        <row r="1624">
          <cell r="A1624" t="str">
            <v/>
          </cell>
          <cell r="B1624" t="str">
            <v/>
          </cell>
          <cell r="D1624" t="str">
            <v/>
          </cell>
          <cell r="F1624">
            <v>0</v>
          </cell>
          <cell r="G1624">
            <v>0</v>
          </cell>
        </row>
        <row r="1625">
          <cell r="A1625" t="str">
            <v/>
          </cell>
          <cell r="B1625" t="str">
            <v/>
          </cell>
          <cell r="D1625" t="str">
            <v/>
          </cell>
          <cell r="F1625">
            <v>0</v>
          </cell>
          <cell r="G1625">
            <v>0</v>
          </cell>
        </row>
        <row r="1626">
          <cell r="A1626" t="str">
            <v/>
          </cell>
          <cell r="B1626" t="str">
            <v/>
          </cell>
          <cell r="D1626" t="str">
            <v/>
          </cell>
          <cell r="F1626">
            <v>0</v>
          </cell>
          <cell r="G1626">
            <v>0</v>
          </cell>
        </row>
        <row r="1627">
          <cell r="A1627" t="str">
            <v/>
          </cell>
          <cell r="B1627" t="str">
            <v/>
          </cell>
          <cell r="D1627" t="str">
            <v/>
          </cell>
          <cell r="F1627">
            <v>0</v>
          </cell>
          <cell r="G1627">
            <v>0</v>
          </cell>
        </row>
        <row r="1628">
          <cell r="F1628" t="str">
            <v>Total A</v>
          </cell>
          <cell r="G1628">
            <v>0</v>
          </cell>
        </row>
        <row r="1629">
          <cell r="A1629" t="str">
            <v>B - MANO DE OBRA</v>
          </cell>
        </row>
        <row r="1630">
          <cell r="A1630" t="str">
            <v/>
          </cell>
          <cell r="B1630" t="str">
            <v/>
          </cell>
          <cell r="D1630" t="str">
            <v/>
          </cell>
          <cell r="F1630">
            <v>0</v>
          </cell>
          <cell r="G1630">
            <v>0</v>
          </cell>
        </row>
        <row r="1631">
          <cell r="A1631" t="str">
            <v/>
          </cell>
          <cell r="B1631" t="str">
            <v/>
          </cell>
          <cell r="D1631" t="str">
            <v/>
          </cell>
          <cell r="F1631">
            <v>0</v>
          </cell>
          <cell r="G1631">
            <v>0</v>
          </cell>
        </row>
        <row r="1632">
          <cell r="A1632" t="str">
            <v/>
          </cell>
          <cell r="B1632" t="str">
            <v/>
          </cell>
          <cell r="D1632" t="str">
            <v/>
          </cell>
          <cell r="F1632">
            <v>0</v>
          </cell>
          <cell r="G1632">
            <v>0</v>
          </cell>
        </row>
        <row r="1633">
          <cell r="A1633" t="str">
            <v/>
          </cell>
          <cell r="B1633" t="str">
            <v/>
          </cell>
          <cell r="D1633" t="str">
            <v/>
          </cell>
          <cell r="F1633">
            <v>0</v>
          </cell>
          <cell r="G1633">
            <v>0</v>
          </cell>
        </row>
        <row r="1634">
          <cell r="A1634" t="str">
            <v/>
          </cell>
          <cell r="B1634" t="str">
            <v/>
          </cell>
          <cell r="D1634" t="str">
            <v/>
          </cell>
          <cell r="F1634">
            <v>0</v>
          </cell>
          <cell r="G1634">
            <v>0</v>
          </cell>
        </row>
        <row r="1635">
          <cell r="A1635" t="str">
            <v/>
          </cell>
          <cell r="B1635" t="str">
            <v/>
          </cell>
          <cell r="D1635" t="str">
            <v/>
          </cell>
          <cell r="F1635">
            <v>0</v>
          </cell>
          <cell r="G1635">
            <v>0</v>
          </cell>
        </row>
        <row r="1636">
          <cell r="A1636" t="str">
            <v/>
          </cell>
          <cell r="B1636" t="str">
            <v/>
          </cell>
          <cell r="D1636" t="str">
            <v/>
          </cell>
          <cell r="F1636">
            <v>0</v>
          </cell>
          <cell r="G1636">
            <v>0</v>
          </cell>
        </row>
        <row r="1637">
          <cell r="A1637" t="str">
            <v/>
          </cell>
          <cell r="B1637" t="str">
            <v/>
          </cell>
          <cell r="D1637" t="str">
            <v/>
          </cell>
          <cell r="F1637">
            <v>0</v>
          </cell>
          <cell r="G1637">
            <v>0</v>
          </cell>
        </row>
        <row r="1638">
          <cell r="F1638" t="str">
            <v>Total B</v>
          </cell>
          <cell r="G1638">
            <v>0</v>
          </cell>
        </row>
        <row r="1639">
          <cell r="A1639" t="str">
            <v>C - EQUIPOS</v>
          </cell>
        </row>
        <row r="1640">
          <cell r="A1640" t="str">
            <v/>
          </cell>
          <cell r="B1640" t="str">
            <v/>
          </cell>
          <cell r="D1640" t="str">
            <v/>
          </cell>
          <cell r="F1640">
            <v>0</v>
          </cell>
          <cell r="G1640">
            <v>0</v>
          </cell>
        </row>
        <row r="1641">
          <cell r="A1641" t="str">
            <v/>
          </cell>
          <cell r="B1641" t="str">
            <v/>
          </cell>
          <cell r="D1641" t="str">
            <v/>
          </cell>
          <cell r="F1641">
            <v>0</v>
          </cell>
          <cell r="G1641">
            <v>0</v>
          </cell>
        </row>
        <row r="1642">
          <cell r="A1642" t="str">
            <v/>
          </cell>
          <cell r="B1642" t="str">
            <v/>
          </cell>
          <cell r="D1642" t="str">
            <v/>
          </cell>
          <cell r="F1642">
            <v>0</v>
          </cell>
          <cell r="G1642">
            <v>0</v>
          </cell>
        </row>
        <row r="1643">
          <cell r="A1643" t="str">
            <v/>
          </cell>
          <cell r="B1643" t="str">
            <v/>
          </cell>
          <cell r="D1643" t="str">
            <v/>
          </cell>
          <cell r="F1643">
            <v>0</v>
          </cell>
          <cell r="G1643">
            <v>0</v>
          </cell>
        </row>
        <row r="1644">
          <cell r="A1644" t="str">
            <v/>
          </cell>
          <cell r="B1644" t="str">
            <v/>
          </cell>
          <cell r="D1644" t="str">
            <v/>
          </cell>
          <cell r="F1644">
            <v>0</v>
          </cell>
          <cell r="G1644">
            <v>0</v>
          </cell>
        </row>
        <row r="1645">
          <cell r="A1645" t="str">
            <v/>
          </cell>
          <cell r="B1645" t="str">
            <v/>
          </cell>
          <cell r="D1645" t="str">
            <v/>
          </cell>
          <cell r="F1645">
            <v>0</v>
          </cell>
          <cell r="G1645">
            <v>0</v>
          </cell>
        </row>
        <row r="1646">
          <cell r="A1646" t="str">
            <v/>
          </cell>
          <cell r="B1646" t="str">
            <v/>
          </cell>
          <cell r="D1646" t="str">
            <v/>
          </cell>
          <cell r="F1646">
            <v>0</v>
          </cell>
          <cell r="G1646">
            <v>0</v>
          </cell>
        </row>
        <row r="1647">
          <cell r="A1647" t="str">
            <v/>
          </cell>
          <cell r="B1647" t="str">
            <v/>
          </cell>
          <cell r="D1647" t="str">
            <v/>
          </cell>
          <cell r="F1647">
            <v>0</v>
          </cell>
          <cell r="G1647">
            <v>0</v>
          </cell>
        </row>
        <row r="1648">
          <cell r="A1648" t="str">
            <v/>
          </cell>
          <cell r="B1648" t="str">
            <v/>
          </cell>
          <cell r="D1648" t="str">
            <v/>
          </cell>
          <cell r="F1648">
            <v>0</v>
          </cell>
          <cell r="G1648">
            <v>0</v>
          </cell>
        </row>
        <row r="1649">
          <cell r="A1649" t="str">
            <v/>
          </cell>
          <cell r="B1649" t="str">
            <v/>
          </cell>
          <cell r="D1649" t="str">
            <v/>
          </cell>
          <cell r="F1649">
            <v>0</v>
          </cell>
          <cell r="G1649">
            <v>0</v>
          </cell>
        </row>
        <row r="1650">
          <cell r="F1650" t="str">
            <v>Total C</v>
          </cell>
          <cell r="G1650">
            <v>0</v>
          </cell>
        </row>
        <row r="1652">
          <cell r="A1652" t="str">
            <v/>
          </cell>
          <cell r="B1652" t="str">
            <v/>
          </cell>
          <cell r="D1652" t="str">
            <v>COSTO NETO</v>
          </cell>
          <cell r="F1652" t="str">
            <v>Total D=A+B+C</v>
          </cell>
          <cell r="G1652">
            <v>0</v>
          </cell>
        </row>
        <row r="1654">
          <cell r="A1654" t="str">
            <v>ANALISIS DE PRECIOS</v>
          </cell>
        </row>
        <row r="1655">
          <cell r="A1655" t="str">
            <v>COMITENTE:</v>
          </cell>
          <cell r="B1655" t="str">
            <v>INSTITUTO PROVINCIAL DE LA VIVIENDA</v>
          </cell>
        </row>
        <row r="1656">
          <cell r="A1656" t="str">
            <v>CONTRATISTA:</v>
          </cell>
          <cell r="B1656">
            <v>0</v>
          </cell>
        </row>
        <row r="1657">
          <cell r="A1657" t="str">
            <v>OBRA:</v>
          </cell>
          <cell r="B1657">
            <v>0</v>
          </cell>
          <cell r="F1657" t="str">
            <v>PRECIOS A:</v>
          </cell>
          <cell r="G1657">
            <v>0</v>
          </cell>
        </row>
        <row r="1658">
          <cell r="A1658" t="str">
            <v>UBICACIÓN:</v>
          </cell>
          <cell r="B1658">
            <v>0</v>
          </cell>
        </row>
        <row r="1659">
          <cell r="A1659" t="str">
            <v>RUBRO:</v>
          </cell>
          <cell r="C1659">
            <v>0</v>
          </cell>
        </row>
        <row r="1660">
          <cell r="A1660" t="str">
            <v>ITEM:</v>
          </cell>
          <cell r="B1660" t="str">
            <v/>
          </cell>
          <cell r="C1660" t="str">
            <v/>
          </cell>
          <cell r="F1660" t="str">
            <v>UNIDAD:</v>
          </cell>
          <cell r="G1660" t="str">
            <v/>
          </cell>
        </row>
        <row r="1662">
          <cell r="A1662" t="str">
            <v>DATOS REDETERMINACION</v>
          </cell>
          <cell r="C1662" t="str">
            <v>DESIGNACION</v>
          </cell>
          <cell r="D1662" t="str">
            <v>U</v>
          </cell>
          <cell r="E1662" t="str">
            <v>Cantidad</v>
          </cell>
          <cell r="F1662" t="str">
            <v>$ Unitarios</v>
          </cell>
          <cell r="G1662" t="str">
            <v>$ Parcial</v>
          </cell>
        </row>
        <row r="1663">
          <cell r="A1663" t="str">
            <v>CÓDIGO</v>
          </cell>
          <cell r="B1663" t="str">
            <v>DESCRIPCIÓN</v>
          </cell>
        </row>
        <row r="1664">
          <cell r="A1664" t="str">
            <v>A - MATERIALES</v>
          </cell>
        </row>
        <row r="1665">
          <cell r="A1665" t="str">
            <v/>
          </cell>
          <cell r="B1665" t="str">
            <v/>
          </cell>
          <cell r="D1665" t="str">
            <v/>
          </cell>
          <cell r="F1665">
            <v>0</v>
          </cell>
          <cell r="G1665">
            <v>0</v>
          </cell>
        </row>
        <row r="1666">
          <cell r="A1666" t="str">
            <v/>
          </cell>
          <cell r="B1666" t="str">
            <v/>
          </cell>
          <cell r="D1666" t="str">
            <v/>
          </cell>
          <cell r="F1666">
            <v>0</v>
          </cell>
          <cell r="G1666">
            <v>0</v>
          </cell>
        </row>
        <row r="1667">
          <cell r="A1667" t="str">
            <v/>
          </cell>
          <cell r="B1667" t="str">
            <v/>
          </cell>
          <cell r="D1667" t="str">
            <v/>
          </cell>
          <cell r="F1667">
            <v>0</v>
          </cell>
          <cell r="G1667">
            <v>0</v>
          </cell>
        </row>
        <row r="1668">
          <cell r="A1668" t="str">
            <v/>
          </cell>
          <cell r="B1668" t="str">
            <v/>
          </cell>
          <cell r="D1668" t="str">
            <v/>
          </cell>
          <cell r="F1668">
            <v>0</v>
          </cell>
          <cell r="G1668">
            <v>0</v>
          </cell>
        </row>
        <row r="1669">
          <cell r="A1669" t="str">
            <v/>
          </cell>
          <cell r="B1669" t="str">
            <v/>
          </cell>
          <cell r="D1669" t="str">
            <v/>
          </cell>
          <cell r="F1669">
            <v>0</v>
          </cell>
          <cell r="G1669">
            <v>0</v>
          </cell>
        </row>
        <row r="1670">
          <cell r="A1670" t="str">
            <v/>
          </cell>
          <cell r="B1670" t="str">
            <v/>
          </cell>
          <cell r="D1670" t="str">
            <v/>
          </cell>
          <cell r="F1670">
            <v>0</v>
          </cell>
          <cell r="G1670">
            <v>0</v>
          </cell>
        </row>
        <row r="1671">
          <cell r="A1671" t="str">
            <v/>
          </cell>
          <cell r="B1671" t="str">
            <v/>
          </cell>
          <cell r="D1671" t="str">
            <v/>
          </cell>
          <cell r="F1671">
            <v>0</v>
          </cell>
          <cell r="G1671">
            <v>0</v>
          </cell>
        </row>
        <row r="1672">
          <cell r="A1672" t="str">
            <v/>
          </cell>
          <cell r="B1672" t="str">
            <v/>
          </cell>
          <cell r="D1672" t="str">
            <v/>
          </cell>
          <cell r="F1672">
            <v>0</v>
          </cell>
          <cell r="G1672">
            <v>0</v>
          </cell>
        </row>
        <row r="1673">
          <cell r="A1673" t="str">
            <v/>
          </cell>
          <cell r="B1673" t="str">
            <v/>
          </cell>
          <cell r="D1673" t="str">
            <v/>
          </cell>
          <cell r="F1673">
            <v>0</v>
          </cell>
          <cell r="G1673">
            <v>0</v>
          </cell>
        </row>
        <row r="1674">
          <cell r="A1674" t="str">
            <v/>
          </cell>
          <cell r="B1674" t="str">
            <v/>
          </cell>
          <cell r="D1674" t="str">
            <v/>
          </cell>
          <cell r="F1674">
            <v>0</v>
          </cell>
          <cell r="G1674">
            <v>0</v>
          </cell>
        </row>
        <row r="1675">
          <cell r="A1675" t="str">
            <v/>
          </cell>
          <cell r="B1675" t="str">
            <v/>
          </cell>
          <cell r="D1675" t="str">
            <v/>
          </cell>
          <cell r="F1675">
            <v>0</v>
          </cell>
          <cell r="G1675">
            <v>0</v>
          </cell>
        </row>
        <row r="1676">
          <cell r="A1676" t="str">
            <v/>
          </cell>
          <cell r="B1676" t="str">
            <v/>
          </cell>
          <cell r="D1676" t="str">
            <v/>
          </cell>
          <cell r="F1676">
            <v>0</v>
          </cell>
          <cell r="G1676">
            <v>0</v>
          </cell>
        </row>
        <row r="1677">
          <cell r="A1677" t="str">
            <v/>
          </cell>
          <cell r="B1677" t="str">
            <v/>
          </cell>
          <cell r="D1677" t="str">
            <v/>
          </cell>
          <cell r="F1677">
            <v>0</v>
          </cell>
          <cell r="G1677">
            <v>0</v>
          </cell>
        </row>
        <row r="1678">
          <cell r="A1678" t="str">
            <v/>
          </cell>
          <cell r="B1678" t="str">
            <v/>
          </cell>
          <cell r="D1678" t="str">
            <v/>
          </cell>
          <cell r="F1678">
            <v>0</v>
          </cell>
          <cell r="G1678">
            <v>0</v>
          </cell>
        </row>
        <row r="1679">
          <cell r="A1679" t="str">
            <v/>
          </cell>
          <cell r="B1679" t="str">
            <v/>
          </cell>
          <cell r="D1679" t="str">
            <v/>
          </cell>
          <cell r="F1679">
            <v>0</v>
          </cell>
          <cell r="G1679">
            <v>0</v>
          </cell>
        </row>
        <row r="1680">
          <cell r="A1680" t="str">
            <v/>
          </cell>
          <cell r="B1680" t="str">
            <v/>
          </cell>
          <cell r="D1680" t="str">
            <v/>
          </cell>
          <cell r="F1680">
            <v>0</v>
          </cell>
          <cell r="G1680">
            <v>0</v>
          </cell>
        </row>
        <row r="1681">
          <cell r="A1681" t="str">
            <v/>
          </cell>
          <cell r="B1681" t="str">
            <v/>
          </cell>
          <cell r="D1681" t="str">
            <v/>
          </cell>
          <cell r="F1681">
            <v>0</v>
          </cell>
          <cell r="G1681">
            <v>0</v>
          </cell>
        </row>
        <row r="1682">
          <cell r="A1682" t="str">
            <v/>
          </cell>
          <cell r="B1682" t="str">
            <v/>
          </cell>
          <cell r="D1682" t="str">
            <v/>
          </cell>
          <cell r="F1682">
            <v>0</v>
          </cell>
          <cell r="G1682">
            <v>0</v>
          </cell>
        </row>
        <row r="1683">
          <cell r="A1683" t="str">
            <v/>
          </cell>
          <cell r="B1683" t="str">
            <v/>
          </cell>
          <cell r="D1683" t="str">
            <v/>
          </cell>
          <cell r="F1683">
            <v>0</v>
          </cell>
          <cell r="G1683">
            <v>0</v>
          </cell>
        </row>
        <row r="1684">
          <cell r="A1684" t="str">
            <v/>
          </cell>
          <cell r="B1684" t="str">
            <v/>
          </cell>
          <cell r="D1684" t="str">
            <v/>
          </cell>
          <cell r="F1684">
            <v>0</v>
          </cell>
          <cell r="G1684">
            <v>0</v>
          </cell>
        </row>
        <row r="1685">
          <cell r="F1685" t="str">
            <v>Total A</v>
          </cell>
          <cell r="G1685">
            <v>0</v>
          </cell>
        </row>
        <row r="1686">
          <cell r="A1686" t="str">
            <v>B - MANO DE OBRA</v>
          </cell>
        </row>
        <row r="1687">
          <cell r="A1687" t="str">
            <v/>
          </cell>
          <cell r="B1687" t="str">
            <v/>
          </cell>
          <cell r="D1687" t="str">
            <v/>
          </cell>
          <cell r="F1687">
            <v>0</v>
          </cell>
          <cell r="G1687">
            <v>0</v>
          </cell>
        </row>
        <row r="1688">
          <cell r="A1688" t="str">
            <v/>
          </cell>
          <cell r="B1688" t="str">
            <v/>
          </cell>
          <cell r="D1688" t="str">
            <v/>
          </cell>
          <cell r="F1688">
            <v>0</v>
          </cell>
          <cell r="G1688">
            <v>0</v>
          </cell>
        </row>
        <row r="1689">
          <cell r="A1689" t="str">
            <v/>
          </cell>
          <cell r="B1689" t="str">
            <v/>
          </cell>
          <cell r="D1689" t="str">
            <v/>
          </cell>
          <cell r="F1689">
            <v>0</v>
          </cell>
          <cell r="G1689">
            <v>0</v>
          </cell>
        </row>
        <row r="1690">
          <cell r="A1690" t="str">
            <v/>
          </cell>
          <cell r="B1690" t="str">
            <v/>
          </cell>
          <cell r="D1690" t="str">
            <v/>
          </cell>
          <cell r="F1690">
            <v>0</v>
          </cell>
          <cell r="G1690">
            <v>0</v>
          </cell>
        </row>
        <row r="1691">
          <cell r="A1691" t="str">
            <v/>
          </cell>
          <cell r="B1691" t="str">
            <v/>
          </cell>
          <cell r="D1691" t="str">
            <v/>
          </cell>
          <cell r="F1691">
            <v>0</v>
          </cell>
          <cell r="G1691">
            <v>0</v>
          </cell>
        </row>
        <row r="1692">
          <cell r="A1692" t="str">
            <v/>
          </cell>
          <cell r="B1692" t="str">
            <v/>
          </cell>
          <cell r="D1692" t="str">
            <v/>
          </cell>
          <cell r="F1692">
            <v>0</v>
          </cell>
          <cell r="G1692">
            <v>0</v>
          </cell>
        </row>
        <row r="1693">
          <cell r="A1693" t="str">
            <v/>
          </cell>
          <cell r="B1693" t="str">
            <v/>
          </cell>
          <cell r="D1693" t="str">
            <v/>
          </cell>
          <cell r="F1693">
            <v>0</v>
          </cell>
          <cell r="G1693">
            <v>0</v>
          </cell>
        </row>
        <row r="1694">
          <cell r="A1694" t="str">
            <v/>
          </cell>
          <cell r="B1694" t="str">
            <v/>
          </cell>
          <cell r="D1694" t="str">
            <v/>
          </cell>
          <cell r="F1694">
            <v>0</v>
          </cell>
          <cell r="G1694">
            <v>0</v>
          </cell>
        </row>
        <row r="1695">
          <cell r="F1695" t="str">
            <v>Total B</v>
          </cell>
          <cell r="G1695">
            <v>0</v>
          </cell>
        </row>
        <row r="1696">
          <cell r="A1696" t="str">
            <v>C - EQUIPOS</v>
          </cell>
        </row>
        <row r="1697">
          <cell r="A1697" t="str">
            <v/>
          </cell>
          <cell r="B1697" t="str">
            <v/>
          </cell>
          <cell r="D1697" t="str">
            <v/>
          </cell>
          <cell r="F1697">
            <v>0</v>
          </cell>
          <cell r="G1697">
            <v>0</v>
          </cell>
        </row>
        <row r="1698">
          <cell r="A1698" t="str">
            <v/>
          </cell>
          <cell r="B1698" t="str">
            <v/>
          </cell>
          <cell r="D1698" t="str">
            <v/>
          </cell>
          <cell r="F1698">
            <v>0</v>
          </cell>
          <cell r="G1698">
            <v>0</v>
          </cell>
        </row>
        <row r="1699">
          <cell r="A1699" t="str">
            <v/>
          </cell>
          <cell r="B1699" t="str">
            <v/>
          </cell>
          <cell r="D1699" t="str">
            <v/>
          </cell>
          <cell r="F1699">
            <v>0</v>
          </cell>
          <cell r="G1699">
            <v>0</v>
          </cell>
        </row>
        <row r="1700">
          <cell r="A1700" t="str">
            <v/>
          </cell>
          <cell r="B1700" t="str">
            <v/>
          </cell>
          <cell r="D1700" t="str">
            <v/>
          </cell>
          <cell r="F1700">
            <v>0</v>
          </cell>
          <cell r="G1700">
            <v>0</v>
          </cell>
        </row>
        <row r="1701">
          <cell r="A1701" t="str">
            <v/>
          </cell>
          <cell r="B1701" t="str">
            <v/>
          </cell>
          <cell r="D1701" t="str">
            <v/>
          </cell>
          <cell r="F1701">
            <v>0</v>
          </cell>
          <cell r="G1701">
            <v>0</v>
          </cell>
        </row>
        <row r="1702">
          <cell r="A1702" t="str">
            <v/>
          </cell>
          <cell r="B1702" t="str">
            <v/>
          </cell>
          <cell r="D1702" t="str">
            <v/>
          </cell>
          <cell r="F1702">
            <v>0</v>
          </cell>
          <cell r="G1702">
            <v>0</v>
          </cell>
        </row>
        <row r="1703">
          <cell r="A1703" t="str">
            <v/>
          </cell>
          <cell r="B1703" t="str">
            <v/>
          </cell>
          <cell r="D1703" t="str">
            <v/>
          </cell>
          <cell r="F1703">
            <v>0</v>
          </cell>
          <cell r="G1703">
            <v>0</v>
          </cell>
        </row>
        <row r="1704">
          <cell r="A1704" t="str">
            <v/>
          </cell>
          <cell r="B1704" t="str">
            <v/>
          </cell>
          <cell r="D1704" t="str">
            <v/>
          </cell>
          <cell r="F1704">
            <v>0</v>
          </cell>
          <cell r="G1704">
            <v>0</v>
          </cell>
        </row>
        <row r="1705">
          <cell r="A1705" t="str">
            <v/>
          </cell>
          <cell r="B1705" t="str">
            <v/>
          </cell>
          <cell r="D1705" t="str">
            <v/>
          </cell>
          <cell r="F1705">
            <v>0</v>
          </cell>
          <cell r="G1705">
            <v>0</v>
          </cell>
        </row>
        <row r="1706">
          <cell r="A1706" t="str">
            <v/>
          </cell>
          <cell r="B1706" t="str">
            <v/>
          </cell>
          <cell r="D1706" t="str">
            <v/>
          </cell>
          <cell r="F1706">
            <v>0</v>
          </cell>
          <cell r="G1706">
            <v>0</v>
          </cell>
        </row>
        <row r="1707">
          <cell r="F1707" t="str">
            <v>Total C</v>
          </cell>
          <cell r="G1707">
            <v>0</v>
          </cell>
        </row>
        <row r="1709">
          <cell r="A1709" t="str">
            <v/>
          </cell>
          <cell r="B1709" t="str">
            <v/>
          </cell>
          <cell r="D1709" t="str">
            <v>COSTO NETO</v>
          </cell>
          <cell r="F1709" t="str">
            <v>Total D=A+B+C</v>
          </cell>
          <cell r="G1709">
            <v>0</v>
          </cell>
        </row>
        <row r="1711">
          <cell r="A1711" t="str">
            <v>ANALISIS DE PRECIOS</v>
          </cell>
        </row>
        <row r="1712">
          <cell r="A1712" t="str">
            <v>COMITENTE:</v>
          </cell>
          <cell r="B1712" t="str">
            <v>INSTITUTO PROVINCIAL DE LA VIVIENDA</v>
          </cell>
        </row>
        <row r="1713">
          <cell r="A1713" t="str">
            <v>CONTRATISTA:</v>
          </cell>
          <cell r="B1713">
            <v>0</v>
          </cell>
        </row>
        <row r="1714">
          <cell r="A1714" t="str">
            <v>OBRA:</v>
          </cell>
          <cell r="B1714">
            <v>0</v>
          </cell>
          <cell r="F1714" t="str">
            <v>PRECIOS A:</v>
          </cell>
          <cell r="G1714">
            <v>0</v>
          </cell>
        </row>
        <row r="1715">
          <cell r="A1715" t="str">
            <v>UBICACIÓN:</v>
          </cell>
          <cell r="B1715">
            <v>0</v>
          </cell>
        </row>
        <row r="1716">
          <cell r="A1716" t="str">
            <v>RUBRO:</v>
          </cell>
          <cell r="C1716">
            <v>0</v>
          </cell>
        </row>
        <row r="1717">
          <cell r="A1717" t="str">
            <v>ITEM:</v>
          </cell>
          <cell r="B1717" t="str">
            <v/>
          </cell>
          <cell r="C1717" t="str">
            <v/>
          </cell>
          <cell r="F1717" t="str">
            <v>UNIDAD:</v>
          </cell>
          <cell r="G1717" t="str">
            <v/>
          </cell>
        </row>
        <row r="1719">
          <cell r="A1719" t="str">
            <v>DATOS REDETERMINACION</v>
          </cell>
          <cell r="C1719" t="str">
            <v>DESIGNACION</v>
          </cell>
          <cell r="D1719" t="str">
            <v>U</v>
          </cell>
          <cell r="E1719" t="str">
            <v>Cantidad</v>
          </cell>
          <cell r="F1719" t="str">
            <v>$ Unitarios</v>
          </cell>
          <cell r="G1719" t="str">
            <v>$ Parcial</v>
          </cell>
        </row>
        <row r="1720">
          <cell r="A1720" t="str">
            <v>CÓDIGO</v>
          </cell>
          <cell r="B1720" t="str">
            <v>DESCRIPCIÓN</v>
          </cell>
        </row>
        <row r="1721">
          <cell r="A1721" t="str">
            <v>A - MATERIALES</v>
          </cell>
        </row>
        <row r="1722">
          <cell r="A1722" t="str">
            <v/>
          </cell>
          <cell r="B1722" t="str">
            <v/>
          </cell>
          <cell r="D1722" t="str">
            <v/>
          </cell>
          <cell r="F1722">
            <v>0</v>
          </cell>
          <cell r="G1722">
            <v>0</v>
          </cell>
        </row>
        <row r="1723">
          <cell r="A1723" t="str">
            <v/>
          </cell>
          <cell r="B1723" t="str">
            <v/>
          </cell>
          <cell r="D1723" t="str">
            <v/>
          </cell>
          <cell r="F1723">
            <v>0</v>
          </cell>
          <cell r="G1723">
            <v>0</v>
          </cell>
        </row>
        <row r="1724">
          <cell r="A1724" t="str">
            <v/>
          </cell>
          <cell r="B1724" t="str">
            <v/>
          </cell>
          <cell r="D1724" t="str">
            <v/>
          </cell>
          <cell r="F1724">
            <v>0</v>
          </cell>
          <cell r="G1724">
            <v>0</v>
          </cell>
        </row>
        <row r="1725">
          <cell r="A1725" t="str">
            <v/>
          </cell>
          <cell r="B1725" t="str">
            <v/>
          </cell>
          <cell r="D1725" t="str">
            <v/>
          </cell>
          <cell r="F1725">
            <v>0</v>
          </cell>
          <cell r="G1725">
            <v>0</v>
          </cell>
        </row>
        <row r="1726">
          <cell r="A1726" t="str">
            <v/>
          </cell>
          <cell r="B1726" t="str">
            <v/>
          </cell>
          <cell r="D1726" t="str">
            <v/>
          </cell>
          <cell r="F1726">
            <v>0</v>
          </cell>
          <cell r="G1726">
            <v>0</v>
          </cell>
        </row>
        <row r="1727">
          <cell r="A1727" t="str">
            <v/>
          </cell>
          <cell r="B1727" t="str">
            <v/>
          </cell>
          <cell r="D1727" t="str">
            <v/>
          </cell>
          <cell r="F1727">
            <v>0</v>
          </cell>
          <cell r="G1727">
            <v>0</v>
          </cell>
        </row>
        <row r="1728">
          <cell r="A1728" t="str">
            <v/>
          </cell>
          <cell r="B1728" t="str">
            <v/>
          </cell>
          <cell r="D1728" t="str">
            <v/>
          </cell>
          <cell r="F1728">
            <v>0</v>
          </cell>
          <cell r="G1728">
            <v>0</v>
          </cell>
        </row>
        <row r="1729">
          <cell r="A1729" t="str">
            <v/>
          </cell>
          <cell r="B1729" t="str">
            <v/>
          </cell>
          <cell r="D1729" t="str">
            <v/>
          </cell>
          <cell r="F1729">
            <v>0</v>
          </cell>
          <cell r="G1729">
            <v>0</v>
          </cell>
        </row>
        <row r="1730">
          <cell r="A1730" t="str">
            <v/>
          </cell>
          <cell r="B1730" t="str">
            <v/>
          </cell>
          <cell r="D1730" t="str">
            <v/>
          </cell>
          <cell r="F1730">
            <v>0</v>
          </cell>
          <cell r="G1730">
            <v>0</v>
          </cell>
        </row>
        <row r="1731">
          <cell r="A1731" t="str">
            <v/>
          </cell>
          <cell r="B1731" t="str">
            <v/>
          </cell>
          <cell r="D1731" t="str">
            <v/>
          </cell>
          <cell r="F1731">
            <v>0</v>
          </cell>
          <cell r="G1731">
            <v>0</v>
          </cell>
        </row>
        <row r="1732">
          <cell r="A1732" t="str">
            <v/>
          </cell>
          <cell r="B1732" t="str">
            <v/>
          </cell>
          <cell r="D1732" t="str">
            <v/>
          </cell>
          <cell r="F1732">
            <v>0</v>
          </cell>
          <cell r="G1732">
            <v>0</v>
          </cell>
        </row>
        <row r="1733">
          <cell r="A1733" t="str">
            <v/>
          </cell>
          <cell r="B1733" t="str">
            <v/>
          </cell>
          <cell r="D1733" t="str">
            <v/>
          </cell>
          <cell r="F1733">
            <v>0</v>
          </cell>
          <cell r="G1733">
            <v>0</v>
          </cell>
        </row>
        <row r="1734">
          <cell r="A1734" t="str">
            <v/>
          </cell>
          <cell r="B1734" t="str">
            <v/>
          </cell>
          <cell r="D1734" t="str">
            <v/>
          </cell>
          <cell r="F1734">
            <v>0</v>
          </cell>
          <cell r="G1734">
            <v>0</v>
          </cell>
        </row>
        <row r="1735">
          <cell r="A1735" t="str">
            <v/>
          </cell>
          <cell r="B1735" t="str">
            <v/>
          </cell>
          <cell r="D1735" t="str">
            <v/>
          </cell>
          <cell r="F1735">
            <v>0</v>
          </cell>
          <cell r="G1735">
            <v>0</v>
          </cell>
        </row>
        <row r="1736">
          <cell r="A1736" t="str">
            <v/>
          </cell>
          <cell r="B1736" t="str">
            <v/>
          </cell>
          <cell r="D1736" t="str">
            <v/>
          </cell>
          <cell r="F1736">
            <v>0</v>
          </cell>
          <cell r="G1736">
            <v>0</v>
          </cell>
        </row>
        <row r="1737">
          <cell r="A1737" t="str">
            <v/>
          </cell>
          <cell r="B1737" t="str">
            <v/>
          </cell>
          <cell r="D1737" t="str">
            <v/>
          </cell>
          <cell r="F1737">
            <v>0</v>
          </cell>
          <cell r="G1737">
            <v>0</v>
          </cell>
        </row>
        <row r="1738">
          <cell r="A1738" t="str">
            <v/>
          </cell>
          <cell r="B1738" t="str">
            <v/>
          </cell>
          <cell r="D1738" t="str">
            <v/>
          </cell>
          <cell r="F1738">
            <v>0</v>
          </cell>
          <cell r="G1738">
            <v>0</v>
          </cell>
        </row>
        <row r="1739">
          <cell r="A1739" t="str">
            <v/>
          </cell>
          <cell r="B1739" t="str">
            <v/>
          </cell>
          <cell r="D1739" t="str">
            <v/>
          </cell>
          <cell r="F1739">
            <v>0</v>
          </cell>
          <cell r="G1739">
            <v>0</v>
          </cell>
        </row>
        <row r="1740">
          <cell r="A1740" t="str">
            <v/>
          </cell>
          <cell r="B1740" t="str">
            <v/>
          </cell>
          <cell r="D1740" t="str">
            <v/>
          </cell>
          <cell r="F1740">
            <v>0</v>
          </cell>
          <cell r="G1740">
            <v>0</v>
          </cell>
        </row>
        <row r="1741">
          <cell r="A1741" t="str">
            <v/>
          </cell>
          <cell r="B1741" t="str">
            <v/>
          </cell>
          <cell r="D1741" t="str">
            <v/>
          </cell>
          <cell r="F1741">
            <v>0</v>
          </cell>
          <cell r="G1741">
            <v>0</v>
          </cell>
        </row>
        <row r="1742">
          <cell r="F1742" t="str">
            <v>Total A</v>
          </cell>
          <cell r="G1742">
            <v>0</v>
          </cell>
        </row>
        <row r="1743">
          <cell r="A1743" t="str">
            <v>B - MANO DE OBRA</v>
          </cell>
        </row>
        <row r="1744">
          <cell r="A1744" t="str">
            <v/>
          </cell>
          <cell r="B1744" t="str">
            <v/>
          </cell>
          <cell r="D1744" t="str">
            <v/>
          </cell>
          <cell r="F1744">
            <v>0</v>
          </cell>
          <cell r="G1744">
            <v>0</v>
          </cell>
        </row>
        <row r="1745">
          <cell r="A1745" t="str">
            <v/>
          </cell>
          <cell r="B1745" t="str">
            <v/>
          </cell>
          <cell r="D1745" t="str">
            <v/>
          </cell>
          <cell r="F1745">
            <v>0</v>
          </cell>
          <cell r="G1745">
            <v>0</v>
          </cell>
        </row>
        <row r="1746">
          <cell r="A1746" t="str">
            <v/>
          </cell>
          <cell r="B1746" t="str">
            <v/>
          </cell>
          <cell r="D1746" t="str">
            <v/>
          </cell>
          <cell r="F1746">
            <v>0</v>
          </cell>
          <cell r="G1746">
            <v>0</v>
          </cell>
        </row>
        <row r="1747">
          <cell r="A1747" t="str">
            <v/>
          </cell>
          <cell r="B1747" t="str">
            <v/>
          </cell>
          <cell r="D1747" t="str">
            <v/>
          </cell>
          <cell r="F1747">
            <v>0</v>
          </cell>
          <cell r="G1747">
            <v>0</v>
          </cell>
        </row>
        <row r="1748">
          <cell r="A1748" t="str">
            <v/>
          </cell>
          <cell r="B1748" t="str">
            <v/>
          </cell>
          <cell r="D1748" t="str">
            <v/>
          </cell>
          <cell r="F1748">
            <v>0</v>
          </cell>
          <cell r="G1748">
            <v>0</v>
          </cell>
        </row>
        <row r="1749">
          <cell r="A1749" t="str">
            <v/>
          </cell>
          <cell r="B1749" t="str">
            <v/>
          </cell>
          <cell r="D1749" t="str">
            <v/>
          </cell>
          <cell r="F1749">
            <v>0</v>
          </cell>
          <cell r="G1749">
            <v>0</v>
          </cell>
        </row>
        <row r="1750">
          <cell r="A1750" t="str">
            <v/>
          </cell>
          <cell r="B1750" t="str">
            <v/>
          </cell>
          <cell r="D1750" t="str">
            <v/>
          </cell>
          <cell r="F1750">
            <v>0</v>
          </cell>
          <cell r="G1750">
            <v>0</v>
          </cell>
        </row>
        <row r="1751">
          <cell r="A1751" t="str">
            <v/>
          </cell>
          <cell r="B1751" t="str">
            <v/>
          </cell>
          <cell r="D1751" t="str">
            <v/>
          </cell>
          <cell r="F1751">
            <v>0</v>
          </cell>
          <cell r="G1751">
            <v>0</v>
          </cell>
        </row>
        <row r="1752">
          <cell r="F1752" t="str">
            <v>Total B</v>
          </cell>
          <cell r="G1752">
            <v>0</v>
          </cell>
        </row>
        <row r="1753">
          <cell r="A1753" t="str">
            <v>C - EQUIPOS</v>
          </cell>
        </row>
        <row r="1754">
          <cell r="A1754" t="str">
            <v/>
          </cell>
          <cell r="B1754" t="str">
            <v/>
          </cell>
          <cell r="D1754" t="str">
            <v/>
          </cell>
          <cell r="F1754">
            <v>0</v>
          </cell>
          <cell r="G1754">
            <v>0</v>
          </cell>
        </row>
        <row r="1755">
          <cell r="A1755" t="str">
            <v/>
          </cell>
          <cell r="B1755" t="str">
            <v/>
          </cell>
          <cell r="D1755" t="str">
            <v/>
          </cell>
          <cell r="F1755">
            <v>0</v>
          </cell>
          <cell r="G1755">
            <v>0</v>
          </cell>
        </row>
        <row r="1756">
          <cell r="A1756" t="str">
            <v/>
          </cell>
          <cell r="B1756" t="str">
            <v/>
          </cell>
          <cell r="D1756" t="str">
            <v/>
          </cell>
          <cell r="F1756">
            <v>0</v>
          </cell>
          <cell r="G1756">
            <v>0</v>
          </cell>
        </row>
        <row r="1757">
          <cell r="A1757" t="str">
            <v/>
          </cell>
          <cell r="B1757" t="str">
            <v/>
          </cell>
          <cell r="D1757" t="str">
            <v/>
          </cell>
          <cell r="F1757">
            <v>0</v>
          </cell>
          <cell r="G1757">
            <v>0</v>
          </cell>
        </row>
        <row r="1758">
          <cell r="A1758" t="str">
            <v/>
          </cell>
          <cell r="B1758" t="str">
            <v/>
          </cell>
          <cell r="D1758" t="str">
            <v/>
          </cell>
          <cell r="F1758">
            <v>0</v>
          </cell>
          <cell r="G1758">
            <v>0</v>
          </cell>
        </row>
        <row r="1759">
          <cell r="A1759" t="str">
            <v/>
          </cell>
          <cell r="B1759" t="str">
            <v/>
          </cell>
          <cell r="D1759" t="str">
            <v/>
          </cell>
          <cell r="F1759">
            <v>0</v>
          </cell>
          <cell r="G1759">
            <v>0</v>
          </cell>
        </row>
        <row r="1760">
          <cell r="A1760" t="str">
            <v/>
          </cell>
          <cell r="B1760" t="str">
            <v/>
          </cell>
          <cell r="D1760" t="str">
            <v/>
          </cell>
          <cell r="F1760">
            <v>0</v>
          </cell>
          <cell r="G1760">
            <v>0</v>
          </cell>
        </row>
        <row r="1761">
          <cell r="A1761" t="str">
            <v/>
          </cell>
          <cell r="B1761" t="str">
            <v/>
          </cell>
          <cell r="D1761" t="str">
            <v/>
          </cell>
          <cell r="F1761">
            <v>0</v>
          </cell>
          <cell r="G1761">
            <v>0</v>
          </cell>
        </row>
        <row r="1762">
          <cell r="A1762" t="str">
            <v/>
          </cell>
          <cell r="B1762" t="str">
            <v/>
          </cell>
          <cell r="D1762" t="str">
            <v/>
          </cell>
          <cell r="F1762">
            <v>0</v>
          </cell>
          <cell r="G1762">
            <v>0</v>
          </cell>
        </row>
        <row r="1763">
          <cell r="A1763" t="str">
            <v/>
          </cell>
          <cell r="B1763" t="str">
            <v/>
          </cell>
          <cell r="D1763" t="str">
            <v/>
          </cell>
          <cell r="F1763">
            <v>0</v>
          </cell>
          <cell r="G1763">
            <v>0</v>
          </cell>
        </row>
        <row r="1764">
          <cell r="F1764" t="str">
            <v>Total C</v>
          </cell>
          <cell r="G1764">
            <v>0</v>
          </cell>
        </row>
        <row r="1766">
          <cell r="A1766" t="str">
            <v/>
          </cell>
          <cell r="B1766" t="str">
            <v/>
          </cell>
          <cell r="D1766" t="str">
            <v>COSTO NETO</v>
          </cell>
          <cell r="F1766" t="str">
            <v>Total D=A+B+C</v>
          </cell>
          <cell r="G1766">
            <v>0</v>
          </cell>
        </row>
        <row r="1768">
          <cell r="A1768" t="str">
            <v>ANALISIS DE PRECIOS</v>
          </cell>
        </row>
        <row r="1769">
          <cell r="A1769" t="str">
            <v>COMITENTE:</v>
          </cell>
          <cell r="B1769" t="str">
            <v>INSTITUTO PROVINCIAL DE LA VIVIENDA</v>
          </cell>
        </row>
        <row r="1770">
          <cell r="A1770" t="str">
            <v>CONTRATISTA:</v>
          </cell>
          <cell r="B1770">
            <v>0</v>
          </cell>
        </row>
        <row r="1771">
          <cell r="A1771" t="str">
            <v>OBRA:</v>
          </cell>
          <cell r="B1771">
            <v>0</v>
          </cell>
          <cell r="F1771" t="str">
            <v>PRECIOS A:</v>
          </cell>
          <cell r="G1771">
            <v>0</v>
          </cell>
        </row>
        <row r="1772">
          <cell r="A1772" t="str">
            <v>UBICACIÓN:</v>
          </cell>
          <cell r="B1772">
            <v>0</v>
          </cell>
        </row>
        <row r="1773">
          <cell r="A1773" t="str">
            <v>RUBRO:</v>
          </cell>
          <cell r="C1773">
            <v>0</v>
          </cell>
        </row>
        <row r="1774">
          <cell r="A1774" t="str">
            <v>ITEM:</v>
          </cell>
          <cell r="B1774" t="str">
            <v/>
          </cell>
          <cell r="C1774" t="str">
            <v/>
          </cell>
          <cell r="F1774" t="str">
            <v>UNIDAD:</v>
          </cell>
          <cell r="G1774" t="str">
            <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row>
        <row r="1778">
          <cell r="A1778" t="str">
            <v>A - MATERIALES</v>
          </cell>
        </row>
        <row r="1779">
          <cell r="A1779" t="str">
            <v/>
          </cell>
          <cell r="B1779" t="str">
            <v/>
          </cell>
          <cell r="D1779" t="str">
            <v/>
          </cell>
          <cell r="F1779">
            <v>0</v>
          </cell>
          <cell r="G1779">
            <v>0</v>
          </cell>
        </row>
        <row r="1780">
          <cell r="A1780" t="str">
            <v/>
          </cell>
          <cell r="B1780" t="str">
            <v/>
          </cell>
          <cell r="D1780" t="str">
            <v/>
          </cell>
          <cell r="F1780">
            <v>0</v>
          </cell>
          <cell r="G1780">
            <v>0</v>
          </cell>
        </row>
        <row r="1781">
          <cell r="A1781" t="str">
            <v/>
          </cell>
          <cell r="B1781" t="str">
            <v/>
          </cell>
          <cell r="D1781" t="str">
            <v/>
          </cell>
          <cell r="F1781">
            <v>0</v>
          </cell>
          <cell r="G1781">
            <v>0</v>
          </cell>
        </row>
        <row r="1782">
          <cell r="A1782" t="str">
            <v/>
          </cell>
          <cell r="B1782" t="str">
            <v/>
          </cell>
          <cell r="D1782" t="str">
            <v/>
          </cell>
          <cell r="F1782">
            <v>0</v>
          </cell>
          <cell r="G1782">
            <v>0</v>
          </cell>
        </row>
        <row r="1783">
          <cell r="A1783" t="str">
            <v/>
          </cell>
          <cell r="B1783" t="str">
            <v/>
          </cell>
          <cell r="D1783" t="str">
            <v/>
          </cell>
          <cell r="F1783">
            <v>0</v>
          </cell>
          <cell r="G1783">
            <v>0</v>
          </cell>
        </row>
        <row r="1784">
          <cell r="A1784" t="str">
            <v/>
          </cell>
          <cell r="B1784" t="str">
            <v/>
          </cell>
          <cell r="D1784" t="str">
            <v/>
          </cell>
          <cell r="F1784">
            <v>0</v>
          </cell>
          <cell r="G1784">
            <v>0</v>
          </cell>
        </row>
        <row r="1785">
          <cell r="A1785" t="str">
            <v/>
          </cell>
          <cell r="B1785" t="str">
            <v/>
          </cell>
          <cell r="D1785" t="str">
            <v/>
          </cell>
          <cell r="F1785">
            <v>0</v>
          </cell>
          <cell r="G1785">
            <v>0</v>
          </cell>
        </row>
        <row r="1786">
          <cell r="A1786" t="str">
            <v/>
          </cell>
          <cell r="B1786" t="str">
            <v/>
          </cell>
          <cell r="D1786" t="str">
            <v/>
          </cell>
          <cell r="F1786">
            <v>0</v>
          </cell>
          <cell r="G1786">
            <v>0</v>
          </cell>
        </row>
        <row r="1787">
          <cell r="A1787" t="str">
            <v/>
          </cell>
          <cell r="B1787" t="str">
            <v/>
          </cell>
          <cell r="D1787" t="str">
            <v/>
          </cell>
          <cell r="F1787">
            <v>0</v>
          </cell>
          <cell r="G1787">
            <v>0</v>
          </cell>
        </row>
        <row r="1788">
          <cell r="A1788" t="str">
            <v/>
          </cell>
          <cell r="B1788" t="str">
            <v/>
          </cell>
          <cell r="D1788" t="str">
            <v/>
          </cell>
          <cell r="F1788">
            <v>0</v>
          </cell>
          <cell r="G1788">
            <v>0</v>
          </cell>
        </row>
        <row r="1789">
          <cell r="A1789" t="str">
            <v/>
          </cell>
          <cell r="B1789" t="str">
            <v/>
          </cell>
          <cell r="D1789" t="str">
            <v/>
          </cell>
          <cell r="F1789">
            <v>0</v>
          </cell>
          <cell r="G1789">
            <v>0</v>
          </cell>
        </row>
        <row r="1790">
          <cell r="A1790" t="str">
            <v/>
          </cell>
          <cell r="B1790" t="str">
            <v/>
          </cell>
          <cell r="D1790" t="str">
            <v/>
          </cell>
          <cell r="F1790">
            <v>0</v>
          </cell>
          <cell r="G1790">
            <v>0</v>
          </cell>
        </row>
        <row r="1791">
          <cell r="A1791" t="str">
            <v/>
          </cell>
          <cell r="B1791" t="str">
            <v/>
          </cell>
          <cell r="D1791" t="str">
            <v/>
          </cell>
          <cell r="F1791">
            <v>0</v>
          </cell>
          <cell r="G1791">
            <v>0</v>
          </cell>
        </row>
        <row r="1792">
          <cell r="A1792" t="str">
            <v/>
          </cell>
          <cell r="B1792" t="str">
            <v/>
          </cell>
          <cell r="D1792" t="str">
            <v/>
          </cell>
          <cell r="F1792">
            <v>0</v>
          </cell>
          <cell r="G1792">
            <v>0</v>
          </cell>
        </row>
        <row r="1793">
          <cell r="A1793" t="str">
            <v/>
          </cell>
          <cell r="B1793" t="str">
            <v/>
          </cell>
          <cell r="D1793" t="str">
            <v/>
          </cell>
          <cell r="F1793">
            <v>0</v>
          </cell>
          <cell r="G1793">
            <v>0</v>
          </cell>
        </row>
        <row r="1794">
          <cell r="A1794" t="str">
            <v/>
          </cell>
          <cell r="B1794" t="str">
            <v/>
          </cell>
          <cell r="D1794" t="str">
            <v/>
          </cell>
          <cell r="F1794">
            <v>0</v>
          </cell>
          <cell r="G1794">
            <v>0</v>
          </cell>
        </row>
        <row r="1795">
          <cell r="A1795" t="str">
            <v/>
          </cell>
          <cell r="B1795" t="str">
            <v/>
          </cell>
          <cell r="D1795" t="str">
            <v/>
          </cell>
          <cell r="F1795">
            <v>0</v>
          </cell>
          <cell r="G1795">
            <v>0</v>
          </cell>
        </row>
        <row r="1796">
          <cell r="A1796" t="str">
            <v/>
          </cell>
          <cell r="B1796" t="str">
            <v/>
          </cell>
          <cell r="D1796" t="str">
            <v/>
          </cell>
          <cell r="F1796">
            <v>0</v>
          </cell>
          <cell r="G1796">
            <v>0</v>
          </cell>
        </row>
        <row r="1797">
          <cell r="A1797" t="str">
            <v/>
          </cell>
          <cell r="B1797" t="str">
            <v/>
          </cell>
          <cell r="D1797" t="str">
            <v/>
          </cell>
          <cell r="F1797">
            <v>0</v>
          </cell>
          <cell r="G1797">
            <v>0</v>
          </cell>
        </row>
        <row r="1798">
          <cell r="A1798" t="str">
            <v/>
          </cell>
          <cell r="B1798" t="str">
            <v/>
          </cell>
          <cell r="D1798" t="str">
            <v/>
          </cell>
          <cell r="F1798">
            <v>0</v>
          </cell>
          <cell r="G1798">
            <v>0</v>
          </cell>
        </row>
        <row r="1799">
          <cell r="F1799" t="str">
            <v>Total A</v>
          </cell>
          <cell r="G1799">
            <v>0</v>
          </cell>
        </row>
        <row r="1800">
          <cell r="A1800" t="str">
            <v>B - MANO DE OBRA</v>
          </cell>
        </row>
        <row r="1801">
          <cell r="A1801" t="str">
            <v/>
          </cell>
          <cell r="B1801" t="str">
            <v/>
          </cell>
          <cell r="D1801" t="str">
            <v/>
          </cell>
          <cell r="F1801">
            <v>0</v>
          </cell>
          <cell r="G1801">
            <v>0</v>
          </cell>
        </row>
        <row r="1802">
          <cell r="A1802" t="str">
            <v/>
          </cell>
          <cell r="B1802" t="str">
            <v/>
          </cell>
          <cell r="D1802" t="str">
            <v/>
          </cell>
          <cell r="F1802">
            <v>0</v>
          </cell>
          <cell r="G1802">
            <v>0</v>
          </cell>
        </row>
        <row r="1803">
          <cell r="A1803" t="str">
            <v/>
          </cell>
          <cell r="B1803" t="str">
            <v/>
          </cell>
          <cell r="D1803" t="str">
            <v/>
          </cell>
          <cell r="F1803">
            <v>0</v>
          </cell>
          <cell r="G1803">
            <v>0</v>
          </cell>
        </row>
        <row r="1804">
          <cell r="A1804" t="str">
            <v/>
          </cell>
          <cell r="B1804" t="str">
            <v/>
          </cell>
          <cell r="D1804" t="str">
            <v/>
          </cell>
          <cell r="F1804">
            <v>0</v>
          </cell>
          <cell r="G1804">
            <v>0</v>
          </cell>
        </row>
        <row r="1805">
          <cell r="A1805" t="str">
            <v/>
          </cell>
          <cell r="B1805" t="str">
            <v/>
          </cell>
          <cell r="D1805" t="str">
            <v/>
          </cell>
          <cell r="F1805">
            <v>0</v>
          </cell>
          <cell r="G1805">
            <v>0</v>
          </cell>
        </row>
        <row r="1806">
          <cell r="A1806" t="str">
            <v/>
          </cell>
          <cell r="B1806" t="str">
            <v/>
          </cell>
          <cell r="D1806" t="str">
            <v/>
          </cell>
          <cell r="F1806">
            <v>0</v>
          </cell>
          <cell r="G1806">
            <v>0</v>
          </cell>
        </row>
        <row r="1807">
          <cell r="A1807" t="str">
            <v/>
          </cell>
          <cell r="B1807" t="str">
            <v/>
          </cell>
          <cell r="D1807" t="str">
            <v/>
          </cell>
          <cell r="F1807">
            <v>0</v>
          </cell>
          <cell r="G1807">
            <v>0</v>
          </cell>
        </row>
        <row r="1808">
          <cell r="A1808" t="str">
            <v/>
          </cell>
          <cell r="B1808" t="str">
            <v/>
          </cell>
          <cell r="D1808" t="str">
            <v/>
          </cell>
          <cell r="F1808">
            <v>0</v>
          </cell>
          <cell r="G1808">
            <v>0</v>
          </cell>
        </row>
        <row r="1809">
          <cell r="F1809" t="str">
            <v>Total B</v>
          </cell>
          <cell r="G1809">
            <v>0</v>
          </cell>
        </row>
        <row r="1810">
          <cell r="A1810" t="str">
            <v>C - EQUIPOS</v>
          </cell>
        </row>
        <row r="1811">
          <cell r="A1811" t="str">
            <v/>
          </cell>
          <cell r="B1811" t="str">
            <v/>
          </cell>
          <cell r="D1811" t="str">
            <v/>
          </cell>
          <cell r="F1811">
            <v>0</v>
          </cell>
          <cell r="G1811">
            <v>0</v>
          </cell>
        </row>
        <row r="1812">
          <cell r="A1812" t="str">
            <v/>
          </cell>
          <cell r="B1812" t="str">
            <v/>
          </cell>
          <cell r="D1812" t="str">
            <v/>
          </cell>
          <cell r="F1812">
            <v>0</v>
          </cell>
          <cell r="G1812">
            <v>0</v>
          </cell>
        </row>
        <row r="1813">
          <cell r="A1813" t="str">
            <v/>
          </cell>
          <cell r="B1813" t="str">
            <v/>
          </cell>
          <cell r="D1813" t="str">
            <v/>
          </cell>
          <cell r="F1813">
            <v>0</v>
          </cell>
          <cell r="G1813">
            <v>0</v>
          </cell>
        </row>
        <row r="1814">
          <cell r="A1814" t="str">
            <v/>
          </cell>
          <cell r="B1814" t="str">
            <v/>
          </cell>
          <cell r="D1814" t="str">
            <v/>
          </cell>
          <cell r="F1814">
            <v>0</v>
          </cell>
          <cell r="G1814">
            <v>0</v>
          </cell>
        </row>
        <row r="1815">
          <cell r="A1815" t="str">
            <v/>
          </cell>
          <cell r="B1815" t="str">
            <v/>
          </cell>
          <cell r="D1815" t="str">
            <v/>
          </cell>
          <cell r="F1815">
            <v>0</v>
          </cell>
          <cell r="G1815">
            <v>0</v>
          </cell>
        </row>
        <row r="1816">
          <cell r="A1816" t="str">
            <v/>
          </cell>
          <cell r="B1816" t="str">
            <v/>
          </cell>
          <cell r="D1816" t="str">
            <v/>
          </cell>
          <cell r="F1816">
            <v>0</v>
          </cell>
          <cell r="G1816">
            <v>0</v>
          </cell>
        </row>
        <row r="1817">
          <cell r="A1817" t="str">
            <v/>
          </cell>
          <cell r="B1817" t="str">
            <v/>
          </cell>
          <cell r="D1817" t="str">
            <v/>
          </cell>
          <cell r="F1817">
            <v>0</v>
          </cell>
          <cell r="G1817">
            <v>0</v>
          </cell>
        </row>
        <row r="1818">
          <cell r="A1818" t="str">
            <v/>
          </cell>
          <cell r="B1818" t="str">
            <v/>
          </cell>
          <cell r="D1818" t="str">
            <v/>
          </cell>
          <cell r="F1818">
            <v>0</v>
          </cell>
          <cell r="G1818">
            <v>0</v>
          </cell>
        </row>
        <row r="1819">
          <cell r="A1819" t="str">
            <v/>
          </cell>
          <cell r="B1819" t="str">
            <v/>
          </cell>
          <cell r="D1819" t="str">
            <v/>
          </cell>
          <cell r="F1819">
            <v>0</v>
          </cell>
          <cell r="G1819">
            <v>0</v>
          </cell>
        </row>
        <row r="1820">
          <cell r="A1820" t="str">
            <v/>
          </cell>
          <cell r="B1820" t="str">
            <v/>
          </cell>
          <cell r="D1820" t="str">
            <v/>
          </cell>
          <cell r="F1820">
            <v>0</v>
          </cell>
          <cell r="G1820">
            <v>0</v>
          </cell>
        </row>
        <row r="1821">
          <cell r="F1821" t="str">
            <v>Total C</v>
          </cell>
          <cell r="G1821">
            <v>0</v>
          </cell>
        </row>
        <row r="1823">
          <cell r="A1823" t="str">
            <v/>
          </cell>
          <cell r="B1823" t="str">
            <v/>
          </cell>
          <cell r="D1823" t="str">
            <v>COSTO NETO</v>
          </cell>
          <cell r="F1823" t="str">
            <v>Total D=A+B+C</v>
          </cell>
          <cell r="G1823">
            <v>0</v>
          </cell>
        </row>
        <row r="1825">
          <cell r="A1825" t="str">
            <v>ANALISIS DE PRECIOS</v>
          </cell>
        </row>
        <row r="1826">
          <cell r="A1826" t="str">
            <v>COMITENTE:</v>
          </cell>
          <cell r="B1826" t="str">
            <v>INSTITUTO PROVINCIAL DE LA VIVIENDA</v>
          </cell>
        </row>
        <row r="1827">
          <cell r="A1827" t="str">
            <v>CONTRATISTA:</v>
          </cell>
          <cell r="B1827">
            <v>0</v>
          </cell>
        </row>
        <row r="1828">
          <cell r="A1828" t="str">
            <v>OBRA:</v>
          </cell>
          <cell r="B1828">
            <v>0</v>
          </cell>
          <cell r="F1828" t="str">
            <v>PRECIOS A:</v>
          </cell>
          <cell r="G1828">
            <v>0</v>
          </cell>
        </row>
        <row r="1829">
          <cell r="A1829" t="str">
            <v>UBICACIÓN:</v>
          </cell>
          <cell r="B1829">
            <v>0</v>
          </cell>
        </row>
        <row r="1830">
          <cell r="A1830" t="str">
            <v>RUBRO:</v>
          </cell>
          <cell r="C1830">
            <v>0</v>
          </cell>
        </row>
        <row r="1831">
          <cell r="A1831" t="str">
            <v>ITEM:</v>
          </cell>
          <cell r="B1831" t="str">
            <v/>
          </cell>
          <cell r="C1831" t="str">
            <v/>
          </cell>
          <cell r="F1831" t="str">
            <v>UNIDAD:</v>
          </cell>
          <cell r="G1831" t="str">
            <v/>
          </cell>
        </row>
        <row r="1833">
          <cell r="A1833" t="str">
            <v>DATOS REDETERMINACION</v>
          </cell>
          <cell r="C1833" t="str">
            <v>DESIGNACION</v>
          </cell>
          <cell r="D1833" t="str">
            <v>U</v>
          </cell>
          <cell r="E1833" t="str">
            <v>Cantidad</v>
          </cell>
          <cell r="F1833" t="str">
            <v>$ Unitarios</v>
          </cell>
          <cell r="G1833" t="str">
            <v>$ Parcial</v>
          </cell>
        </row>
        <row r="1834">
          <cell r="A1834" t="str">
            <v>CÓDIGO</v>
          </cell>
          <cell r="B1834" t="str">
            <v>DESCRIPCIÓN</v>
          </cell>
        </row>
        <row r="1835">
          <cell r="A1835" t="str">
            <v>A - MATERIALES</v>
          </cell>
        </row>
        <row r="1836">
          <cell r="A1836" t="str">
            <v/>
          </cell>
          <cell r="B1836" t="str">
            <v/>
          </cell>
          <cell r="D1836" t="str">
            <v/>
          </cell>
          <cell r="F1836">
            <v>0</v>
          </cell>
          <cell r="G1836">
            <v>0</v>
          </cell>
        </row>
        <row r="1837">
          <cell r="A1837" t="str">
            <v/>
          </cell>
          <cell r="B1837" t="str">
            <v/>
          </cell>
          <cell r="D1837" t="str">
            <v/>
          </cell>
          <cell r="F1837">
            <v>0</v>
          </cell>
          <cell r="G1837">
            <v>0</v>
          </cell>
        </row>
        <row r="1838">
          <cell r="A1838" t="str">
            <v/>
          </cell>
          <cell r="B1838" t="str">
            <v/>
          </cell>
          <cell r="D1838" t="str">
            <v/>
          </cell>
          <cell r="F1838">
            <v>0</v>
          </cell>
          <cell r="G1838">
            <v>0</v>
          </cell>
        </row>
        <row r="1839">
          <cell r="A1839" t="str">
            <v/>
          </cell>
          <cell r="B1839" t="str">
            <v/>
          </cell>
          <cell r="D1839" t="str">
            <v/>
          </cell>
          <cell r="F1839">
            <v>0</v>
          </cell>
          <cell r="G1839">
            <v>0</v>
          </cell>
        </row>
        <row r="1840">
          <cell r="A1840" t="str">
            <v/>
          </cell>
          <cell r="B1840" t="str">
            <v/>
          </cell>
          <cell r="D1840" t="str">
            <v/>
          </cell>
          <cell r="F1840">
            <v>0</v>
          </cell>
          <cell r="G1840">
            <v>0</v>
          </cell>
        </row>
        <row r="1841">
          <cell r="A1841" t="str">
            <v/>
          </cell>
          <cell r="B1841" t="str">
            <v/>
          </cell>
          <cell r="D1841" t="str">
            <v/>
          </cell>
          <cell r="F1841">
            <v>0</v>
          </cell>
          <cell r="G1841">
            <v>0</v>
          </cell>
        </row>
        <row r="1842">
          <cell r="A1842" t="str">
            <v/>
          </cell>
          <cell r="B1842" t="str">
            <v/>
          </cell>
          <cell r="D1842" t="str">
            <v/>
          </cell>
          <cell r="F1842">
            <v>0</v>
          </cell>
          <cell r="G1842">
            <v>0</v>
          </cell>
        </row>
        <row r="1843">
          <cell r="A1843" t="str">
            <v/>
          </cell>
          <cell r="B1843" t="str">
            <v/>
          </cell>
          <cell r="D1843" t="str">
            <v/>
          </cell>
          <cell r="F1843">
            <v>0</v>
          </cell>
          <cell r="G1843">
            <v>0</v>
          </cell>
        </row>
        <row r="1844">
          <cell r="A1844" t="str">
            <v/>
          </cell>
          <cell r="B1844" t="str">
            <v/>
          </cell>
          <cell r="D1844" t="str">
            <v/>
          </cell>
          <cell r="F1844">
            <v>0</v>
          </cell>
          <cell r="G1844">
            <v>0</v>
          </cell>
        </row>
        <row r="1845">
          <cell r="A1845" t="str">
            <v/>
          </cell>
          <cell r="B1845" t="str">
            <v/>
          </cell>
          <cell r="D1845" t="str">
            <v/>
          </cell>
          <cell r="F1845">
            <v>0</v>
          </cell>
          <cell r="G1845">
            <v>0</v>
          </cell>
        </row>
        <row r="1846">
          <cell r="A1846" t="str">
            <v/>
          </cell>
          <cell r="B1846" t="str">
            <v/>
          </cell>
          <cell r="D1846" t="str">
            <v/>
          </cell>
          <cell r="F1846">
            <v>0</v>
          </cell>
          <cell r="G1846">
            <v>0</v>
          </cell>
        </row>
        <row r="1847">
          <cell r="A1847" t="str">
            <v/>
          </cell>
          <cell r="B1847" t="str">
            <v/>
          </cell>
          <cell r="D1847" t="str">
            <v/>
          </cell>
          <cell r="F1847">
            <v>0</v>
          </cell>
          <cell r="G1847">
            <v>0</v>
          </cell>
        </row>
        <row r="1848">
          <cell r="A1848" t="str">
            <v/>
          </cell>
          <cell r="B1848" t="str">
            <v/>
          </cell>
          <cell r="D1848" t="str">
            <v/>
          </cell>
          <cell r="F1848">
            <v>0</v>
          </cell>
          <cell r="G1848">
            <v>0</v>
          </cell>
        </row>
        <row r="1849">
          <cell r="A1849" t="str">
            <v/>
          </cell>
          <cell r="B1849" t="str">
            <v/>
          </cell>
          <cell r="D1849" t="str">
            <v/>
          </cell>
          <cell r="F1849">
            <v>0</v>
          </cell>
          <cell r="G1849">
            <v>0</v>
          </cell>
        </row>
        <row r="1850">
          <cell r="A1850" t="str">
            <v/>
          </cell>
          <cell r="B1850" t="str">
            <v/>
          </cell>
          <cell r="D1850" t="str">
            <v/>
          </cell>
          <cell r="F1850">
            <v>0</v>
          </cell>
          <cell r="G1850">
            <v>0</v>
          </cell>
        </row>
        <row r="1851">
          <cell r="A1851" t="str">
            <v/>
          </cell>
          <cell r="B1851" t="str">
            <v/>
          </cell>
          <cell r="D1851" t="str">
            <v/>
          </cell>
          <cell r="F1851">
            <v>0</v>
          </cell>
          <cell r="G1851">
            <v>0</v>
          </cell>
        </row>
        <row r="1852">
          <cell r="A1852" t="str">
            <v/>
          </cell>
          <cell r="B1852" t="str">
            <v/>
          </cell>
          <cell r="D1852" t="str">
            <v/>
          </cell>
          <cell r="F1852">
            <v>0</v>
          </cell>
          <cell r="G1852">
            <v>0</v>
          </cell>
        </row>
        <row r="1853">
          <cell r="A1853" t="str">
            <v/>
          </cell>
          <cell r="B1853" t="str">
            <v/>
          </cell>
          <cell r="D1853" t="str">
            <v/>
          </cell>
          <cell r="F1853">
            <v>0</v>
          </cell>
          <cell r="G1853">
            <v>0</v>
          </cell>
        </row>
        <row r="1854">
          <cell r="A1854" t="str">
            <v/>
          </cell>
          <cell r="B1854" t="str">
            <v/>
          </cell>
          <cell r="D1854" t="str">
            <v/>
          </cell>
          <cell r="F1854">
            <v>0</v>
          </cell>
          <cell r="G1854">
            <v>0</v>
          </cell>
        </row>
        <row r="1855">
          <cell r="A1855" t="str">
            <v/>
          </cell>
          <cell r="B1855" t="str">
            <v/>
          </cell>
          <cell r="D1855" t="str">
            <v/>
          </cell>
          <cell r="F1855">
            <v>0</v>
          </cell>
          <cell r="G1855">
            <v>0</v>
          </cell>
        </row>
        <row r="1856">
          <cell r="F1856" t="str">
            <v>Total A</v>
          </cell>
          <cell r="G1856">
            <v>0</v>
          </cell>
        </row>
        <row r="1857">
          <cell r="A1857" t="str">
            <v>B - MANO DE OBRA</v>
          </cell>
        </row>
        <row r="1858">
          <cell r="A1858" t="str">
            <v/>
          </cell>
          <cell r="B1858" t="str">
            <v/>
          </cell>
          <cell r="D1858" t="str">
            <v/>
          </cell>
          <cell r="F1858">
            <v>0</v>
          </cell>
          <cell r="G1858">
            <v>0</v>
          </cell>
        </row>
        <row r="1859">
          <cell r="A1859" t="str">
            <v/>
          </cell>
          <cell r="B1859" t="str">
            <v/>
          </cell>
          <cell r="D1859" t="str">
            <v/>
          </cell>
          <cell r="F1859">
            <v>0</v>
          </cell>
          <cell r="G1859">
            <v>0</v>
          </cell>
        </row>
        <row r="1860">
          <cell r="A1860" t="str">
            <v/>
          </cell>
          <cell r="B1860" t="str">
            <v/>
          </cell>
          <cell r="D1860" t="str">
            <v/>
          </cell>
          <cell r="F1860">
            <v>0</v>
          </cell>
          <cell r="G1860">
            <v>0</v>
          </cell>
        </row>
        <row r="1861">
          <cell r="A1861" t="str">
            <v/>
          </cell>
          <cell r="B1861" t="str">
            <v/>
          </cell>
          <cell r="D1861" t="str">
            <v/>
          </cell>
          <cell r="F1861">
            <v>0</v>
          </cell>
          <cell r="G1861">
            <v>0</v>
          </cell>
        </row>
        <row r="1862">
          <cell r="A1862" t="str">
            <v/>
          </cell>
          <cell r="B1862" t="str">
            <v/>
          </cell>
          <cell r="D1862" t="str">
            <v/>
          </cell>
          <cell r="F1862">
            <v>0</v>
          </cell>
          <cell r="G1862">
            <v>0</v>
          </cell>
        </row>
        <row r="1863">
          <cell r="A1863" t="str">
            <v/>
          </cell>
          <cell r="B1863" t="str">
            <v/>
          </cell>
          <cell r="D1863" t="str">
            <v/>
          </cell>
          <cell r="F1863">
            <v>0</v>
          </cell>
          <cell r="G1863">
            <v>0</v>
          </cell>
        </row>
        <row r="1864">
          <cell r="A1864" t="str">
            <v/>
          </cell>
          <cell r="B1864" t="str">
            <v/>
          </cell>
          <cell r="D1864" t="str">
            <v/>
          </cell>
          <cell r="F1864">
            <v>0</v>
          </cell>
          <cell r="G1864">
            <v>0</v>
          </cell>
        </row>
        <row r="1865">
          <cell r="A1865" t="str">
            <v/>
          </cell>
          <cell r="B1865" t="str">
            <v/>
          </cell>
          <cell r="D1865" t="str">
            <v/>
          </cell>
          <cell r="F1865">
            <v>0</v>
          </cell>
          <cell r="G1865">
            <v>0</v>
          </cell>
        </row>
        <row r="1866">
          <cell r="F1866" t="str">
            <v>Total B</v>
          </cell>
          <cell r="G1866">
            <v>0</v>
          </cell>
        </row>
        <row r="1867">
          <cell r="A1867" t="str">
            <v>C - EQUIPOS</v>
          </cell>
        </row>
        <row r="1868">
          <cell r="A1868" t="str">
            <v/>
          </cell>
          <cell r="B1868" t="str">
            <v/>
          </cell>
          <cell r="D1868" t="str">
            <v/>
          </cell>
          <cell r="F1868">
            <v>0</v>
          </cell>
          <cell r="G1868">
            <v>0</v>
          </cell>
        </row>
        <row r="1869">
          <cell r="A1869" t="str">
            <v/>
          </cell>
          <cell r="B1869" t="str">
            <v/>
          </cell>
          <cell r="D1869" t="str">
            <v/>
          </cell>
          <cell r="F1869">
            <v>0</v>
          </cell>
          <cell r="G1869">
            <v>0</v>
          </cell>
        </row>
        <row r="1870">
          <cell r="A1870" t="str">
            <v/>
          </cell>
          <cell r="B1870" t="str">
            <v/>
          </cell>
          <cell r="D1870" t="str">
            <v/>
          </cell>
          <cell r="F1870">
            <v>0</v>
          </cell>
          <cell r="G1870">
            <v>0</v>
          </cell>
        </row>
        <row r="1871">
          <cell r="A1871" t="str">
            <v/>
          </cell>
          <cell r="B1871" t="str">
            <v/>
          </cell>
          <cell r="D1871" t="str">
            <v/>
          </cell>
          <cell r="F1871">
            <v>0</v>
          </cell>
          <cell r="G1871">
            <v>0</v>
          </cell>
        </row>
        <row r="1872">
          <cell r="A1872" t="str">
            <v/>
          </cell>
          <cell r="B1872" t="str">
            <v/>
          </cell>
          <cell r="D1872" t="str">
            <v/>
          </cell>
          <cell r="F1872">
            <v>0</v>
          </cell>
          <cell r="G1872">
            <v>0</v>
          </cell>
        </row>
        <row r="1873">
          <cell r="A1873" t="str">
            <v/>
          </cell>
          <cell r="B1873" t="str">
            <v/>
          </cell>
          <cell r="D1873" t="str">
            <v/>
          </cell>
          <cell r="F1873">
            <v>0</v>
          </cell>
          <cell r="G1873">
            <v>0</v>
          </cell>
        </row>
        <row r="1874">
          <cell r="A1874" t="str">
            <v/>
          </cell>
          <cell r="B1874" t="str">
            <v/>
          </cell>
          <cell r="D1874" t="str">
            <v/>
          </cell>
          <cell r="F1874">
            <v>0</v>
          </cell>
          <cell r="G1874">
            <v>0</v>
          </cell>
        </row>
        <row r="1875">
          <cell r="A1875" t="str">
            <v/>
          </cell>
          <cell r="B1875" t="str">
            <v/>
          </cell>
          <cell r="D1875" t="str">
            <v/>
          </cell>
          <cell r="F1875">
            <v>0</v>
          </cell>
          <cell r="G1875">
            <v>0</v>
          </cell>
        </row>
        <row r="1876">
          <cell r="A1876" t="str">
            <v/>
          </cell>
          <cell r="B1876" t="str">
            <v/>
          </cell>
          <cell r="D1876" t="str">
            <v/>
          </cell>
          <cell r="F1876">
            <v>0</v>
          </cell>
          <cell r="G1876">
            <v>0</v>
          </cell>
        </row>
        <row r="1877">
          <cell r="A1877" t="str">
            <v/>
          </cell>
          <cell r="B1877" t="str">
            <v/>
          </cell>
          <cell r="D1877" t="str">
            <v/>
          </cell>
          <cell r="F1877">
            <v>0</v>
          </cell>
          <cell r="G1877">
            <v>0</v>
          </cell>
        </row>
        <row r="1878">
          <cell r="F1878" t="str">
            <v>Total C</v>
          </cell>
          <cell r="G1878">
            <v>0</v>
          </cell>
        </row>
        <row r="1880">
          <cell r="A1880" t="str">
            <v/>
          </cell>
          <cell r="B1880" t="str">
            <v/>
          </cell>
          <cell r="D1880" t="str">
            <v>COSTO NETO</v>
          </cell>
          <cell r="F1880" t="str">
            <v>Total D=A+B+C</v>
          </cell>
          <cell r="G1880">
            <v>0</v>
          </cell>
        </row>
        <row r="1882">
          <cell r="A1882" t="str">
            <v>ANALISIS DE PRECIOS</v>
          </cell>
        </row>
        <row r="1883">
          <cell r="A1883" t="str">
            <v>COMITENTE:</v>
          </cell>
          <cell r="B1883" t="str">
            <v>INSTITUTO PROVINCIAL DE LA VIVIENDA</v>
          </cell>
        </row>
        <row r="1884">
          <cell r="A1884" t="str">
            <v>CONTRATISTA:</v>
          </cell>
          <cell r="B1884">
            <v>0</v>
          </cell>
        </row>
        <row r="1885">
          <cell r="A1885" t="str">
            <v>OBRA:</v>
          </cell>
          <cell r="B1885">
            <v>0</v>
          </cell>
          <cell r="F1885" t="str">
            <v>PRECIOS A:</v>
          </cell>
          <cell r="G1885">
            <v>0</v>
          </cell>
        </row>
        <row r="1886">
          <cell r="A1886" t="str">
            <v>UBICACIÓN:</v>
          </cell>
          <cell r="B1886">
            <v>0</v>
          </cell>
        </row>
        <row r="1887">
          <cell r="A1887" t="str">
            <v>RUBRO:</v>
          </cell>
          <cell r="C1887">
            <v>0</v>
          </cell>
        </row>
        <row r="1888">
          <cell r="A1888" t="str">
            <v>ITEM:</v>
          </cell>
          <cell r="B1888" t="str">
            <v/>
          </cell>
          <cell r="C1888" t="str">
            <v/>
          </cell>
          <cell r="F1888" t="str">
            <v>UNIDAD:</v>
          </cell>
          <cell r="G1888" t="str">
            <v/>
          </cell>
        </row>
        <row r="1890">
          <cell r="A1890" t="str">
            <v>DATOS REDETERMINACION</v>
          </cell>
          <cell r="C1890" t="str">
            <v>DESIGNACION</v>
          </cell>
          <cell r="D1890" t="str">
            <v>U</v>
          </cell>
          <cell r="E1890" t="str">
            <v>Cantidad</v>
          </cell>
          <cell r="F1890" t="str">
            <v>$ Unitarios</v>
          </cell>
          <cell r="G1890" t="str">
            <v>$ Parcial</v>
          </cell>
        </row>
        <row r="1891">
          <cell r="A1891" t="str">
            <v>CÓDIGO</v>
          </cell>
          <cell r="B1891" t="str">
            <v>DESCRIPCIÓN</v>
          </cell>
        </row>
        <row r="1892">
          <cell r="A1892" t="str">
            <v>A - MATERIALES</v>
          </cell>
        </row>
        <row r="1893">
          <cell r="A1893" t="str">
            <v/>
          </cell>
          <cell r="B1893" t="str">
            <v/>
          </cell>
          <cell r="D1893" t="str">
            <v/>
          </cell>
          <cell r="F1893">
            <v>0</v>
          </cell>
          <cell r="G1893">
            <v>0</v>
          </cell>
        </row>
        <row r="1894">
          <cell r="A1894" t="str">
            <v/>
          </cell>
          <cell r="B1894" t="str">
            <v/>
          </cell>
          <cell r="D1894" t="str">
            <v/>
          </cell>
          <cell r="F1894">
            <v>0</v>
          </cell>
          <cell r="G1894">
            <v>0</v>
          </cell>
        </row>
        <row r="1895">
          <cell r="A1895" t="str">
            <v/>
          </cell>
          <cell r="B1895" t="str">
            <v/>
          </cell>
          <cell r="D1895" t="str">
            <v/>
          </cell>
          <cell r="F1895">
            <v>0</v>
          </cell>
          <cell r="G1895">
            <v>0</v>
          </cell>
        </row>
        <row r="1896">
          <cell r="A1896" t="str">
            <v/>
          </cell>
          <cell r="B1896" t="str">
            <v/>
          </cell>
          <cell r="D1896" t="str">
            <v/>
          </cell>
          <cell r="F1896">
            <v>0</v>
          </cell>
          <cell r="G1896">
            <v>0</v>
          </cell>
        </row>
        <row r="1897">
          <cell r="A1897" t="str">
            <v/>
          </cell>
          <cell r="B1897" t="str">
            <v/>
          </cell>
          <cell r="D1897" t="str">
            <v/>
          </cell>
          <cell r="F1897">
            <v>0</v>
          </cell>
          <cell r="G1897">
            <v>0</v>
          </cell>
        </row>
        <row r="1898">
          <cell r="A1898" t="str">
            <v/>
          </cell>
          <cell r="B1898" t="str">
            <v/>
          </cell>
          <cell r="D1898" t="str">
            <v/>
          </cell>
          <cell r="F1898">
            <v>0</v>
          </cell>
          <cell r="G1898">
            <v>0</v>
          </cell>
        </row>
        <row r="1899">
          <cell r="A1899" t="str">
            <v/>
          </cell>
          <cell r="B1899" t="str">
            <v/>
          </cell>
          <cell r="D1899" t="str">
            <v/>
          </cell>
          <cell r="F1899">
            <v>0</v>
          </cell>
          <cell r="G1899">
            <v>0</v>
          </cell>
        </row>
        <row r="1900">
          <cell r="A1900" t="str">
            <v/>
          </cell>
          <cell r="B1900" t="str">
            <v/>
          </cell>
          <cell r="D1900" t="str">
            <v/>
          </cell>
          <cell r="F1900">
            <v>0</v>
          </cell>
          <cell r="G1900">
            <v>0</v>
          </cell>
        </row>
        <row r="1901">
          <cell r="A1901" t="str">
            <v/>
          </cell>
          <cell r="B1901" t="str">
            <v/>
          </cell>
          <cell r="D1901" t="str">
            <v/>
          </cell>
          <cell r="F1901">
            <v>0</v>
          </cell>
          <cell r="G1901">
            <v>0</v>
          </cell>
        </row>
        <row r="1902">
          <cell r="A1902" t="str">
            <v/>
          </cell>
          <cell r="B1902" t="str">
            <v/>
          </cell>
          <cell r="D1902" t="str">
            <v/>
          </cell>
          <cell r="F1902">
            <v>0</v>
          </cell>
          <cell r="G1902">
            <v>0</v>
          </cell>
        </row>
        <row r="1903">
          <cell r="A1903" t="str">
            <v/>
          </cell>
          <cell r="B1903" t="str">
            <v/>
          </cell>
          <cell r="D1903" t="str">
            <v/>
          </cell>
          <cell r="F1903">
            <v>0</v>
          </cell>
          <cell r="G1903">
            <v>0</v>
          </cell>
        </row>
        <row r="1904">
          <cell r="A1904" t="str">
            <v/>
          </cell>
          <cell r="B1904" t="str">
            <v/>
          </cell>
          <cell r="D1904" t="str">
            <v/>
          </cell>
          <cell r="F1904">
            <v>0</v>
          </cell>
          <cell r="G1904">
            <v>0</v>
          </cell>
        </row>
        <row r="1905">
          <cell r="A1905" t="str">
            <v/>
          </cell>
          <cell r="B1905" t="str">
            <v/>
          </cell>
          <cell r="D1905" t="str">
            <v/>
          </cell>
          <cell r="F1905">
            <v>0</v>
          </cell>
          <cell r="G1905">
            <v>0</v>
          </cell>
        </row>
        <row r="1906">
          <cell r="A1906" t="str">
            <v/>
          </cell>
          <cell r="B1906" t="str">
            <v/>
          </cell>
          <cell r="D1906" t="str">
            <v/>
          </cell>
          <cell r="F1906">
            <v>0</v>
          </cell>
          <cell r="G1906">
            <v>0</v>
          </cell>
        </row>
        <row r="1907">
          <cell r="A1907" t="str">
            <v/>
          </cell>
          <cell r="B1907" t="str">
            <v/>
          </cell>
          <cell r="D1907" t="str">
            <v/>
          </cell>
          <cell r="F1907">
            <v>0</v>
          </cell>
          <cell r="G1907">
            <v>0</v>
          </cell>
        </row>
        <row r="1908">
          <cell r="A1908" t="str">
            <v/>
          </cell>
          <cell r="B1908" t="str">
            <v/>
          </cell>
          <cell r="D1908" t="str">
            <v/>
          </cell>
          <cell r="F1908">
            <v>0</v>
          </cell>
          <cell r="G1908">
            <v>0</v>
          </cell>
        </row>
        <row r="1909">
          <cell r="A1909" t="str">
            <v/>
          </cell>
          <cell r="B1909" t="str">
            <v/>
          </cell>
          <cell r="D1909" t="str">
            <v/>
          </cell>
          <cell r="F1909">
            <v>0</v>
          </cell>
          <cell r="G1909">
            <v>0</v>
          </cell>
        </row>
        <row r="1910">
          <cell r="A1910" t="str">
            <v/>
          </cell>
          <cell r="B1910" t="str">
            <v/>
          </cell>
          <cell r="D1910" t="str">
            <v/>
          </cell>
          <cell r="F1910">
            <v>0</v>
          </cell>
          <cell r="G1910">
            <v>0</v>
          </cell>
        </row>
        <row r="1911">
          <cell r="A1911" t="str">
            <v/>
          </cell>
          <cell r="B1911" t="str">
            <v/>
          </cell>
          <cell r="D1911" t="str">
            <v/>
          </cell>
          <cell r="F1911">
            <v>0</v>
          </cell>
          <cell r="G1911">
            <v>0</v>
          </cell>
        </row>
        <row r="1912">
          <cell r="A1912" t="str">
            <v/>
          </cell>
          <cell r="B1912" t="str">
            <v/>
          </cell>
          <cell r="D1912" t="str">
            <v/>
          </cell>
          <cell r="F1912">
            <v>0</v>
          </cell>
          <cell r="G1912">
            <v>0</v>
          </cell>
        </row>
        <row r="1913">
          <cell r="F1913" t="str">
            <v>Total A</v>
          </cell>
          <cell r="G1913">
            <v>0</v>
          </cell>
        </row>
        <row r="1914">
          <cell r="A1914" t="str">
            <v>B - MANO DE OBRA</v>
          </cell>
        </row>
        <row r="1915">
          <cell r="A1915" t="str">
            <v/>
          </cell>
          <cell r="B1915" t="str">
            <v/>
          </cell>
          <cell r="D1915" t="str">
            <v/>
          </cell>
          <cell r="F1915">
            <v>0</v>
          </cell>
          <cell r="G1915">
            <v>0</v>
          </cell>
        </row>
        <row r="1916">
          <cell r="A1916" t="str">
            <v/>
          </cell>
          <cell r="B1916" t="str">
            <v/>
          </cell>
          <cell r="D1916" t="str">
            <v/>
          </cell>
          <cell r="F1916">
            <v>0</v>
          </cell>
          <cell r="G1916">
            <v>0</v>
          </cell>
        </row>
        <row r="1917">
          <cell r="A1917" t="str">
            <v/>
          </cell>
          <cell r="B1917" t="str">
            <v/>
          </cell>
          <cell r="D1917" t="str">
            <v/>
          </cell>
          <cell r="F1917">
            <v>0</v>
          </cell>
          <cell r="G1917">
            <v>0</v>
          </cell>
        </row>
        <row r="1918">
          <cell r="A1918" t="str">
            <v/>
          </cell>
          <cell r="B1918" t="str">
            <v/>
          </cell>
          <cell r="D1918" t="str">
            <v/>
          </cell>
          <cell r="F1918">
            <v>0</v>
          </cell>
          <cell r="G1918">
            <v>0</v>
          </cell>
        </row>
        <row r="1919">
          <cell r="A1919" t="str">
            <v/>
          </cell>
          <cell r="B1919" t="str">
            <v/>
          </cell>
          <cell r="D1919" t="str">
            <v/>
          </cell>
          <cell r="F1919">
            <v>0</v>
          </cell>
          <cell r="G1919">
            <v>0</v>
          </cell>
        </row>
        <row r="1920">
          <cell r="A1920" t="str">
            <v/>
          </cell>
          <cell r="B1920" t="str">
            <v/>
          </cell>
          <cell r="D1920" t="str">
            <v/>
          </cell>
          <cell r="F1920">
            <v>0</v>
          </cell>
          <cell r="G1920">
            <v>0</v>
          </cell>
        </row>
        <row r="1921">
          <cell r="A1921" t="str">
            <v/>
          </cell>
          <cell r="B1921" t="str">
            <v/>
          </cell>
          <cell r="D1921" t="str">
            <v/>
          </cell>
          <cell r="F1921">
            <v>0</v>
          </cell>
          <cell r="G1921">
            <v>0</v>
          </cell>
        </row>
        <row r="1922">
          <cell r="A1922" t="str">
            <v/>
          </cell>
          <cell r="B1922" t="str">
            <v/>
          </cell>
          <cell r="D1922" t="str">
            <v/>
          </cell>
          <cell r="F1922">
            <v>0</v>
          </cell>
          <cell r="G1922">
            <v>0</v>
          </cell>
        </row>
        <row r="1923">
          <cell r="F1923" t="str">
            <v>Total B</v>
          </cell>
          <cell r="G1923">
            <v>0</v>
          </cell>
        </row>
        <row r="1924">
          <cell r="A1924" t="str">
            <v>C - EQUIPOS</v>
          </cell>
        </row>
        <row r="1925">
          <cell r="A1925" t="str">
            <v/>
          </cell>
          <cell r="B1925" t="str">
            <v/>
          </cell>
          <cell r="D1925" t="str">
            <v/>
          </cell>
          <cell r="F1925">
            <v>0</v>
          </cell>
          <cell r="G1925">
            <v>0</v>
          </cell>
        </row>
        <row r="1926">
          <cell r="A1926" t="str">
            <v/>
          </cell>
          <cell r="B1926" t="str">
            <v/>
          </cell>
          <cell r="D1926" t="str">
            <v/>
          </cell>
          <cell r="F1926">
            <v>0</v>
          </cell>
          <cell r="G1926">
            <v>0</v>
          </cell>
        </row>
        <row r="1927">
          <cell r="A1927" t="str">
            <v/>
          </cell>
          <cell r="B1927" t="str">
            <v/>
          </cell>
          <cell r="D1927" t="str">
            <v/>
          </cell>
          <cell r="F1927">
            <v>0</v>
          </cell>
          <cell r="G1927">
            <v>0</v>
          </cell>
        </row>
        <row r="1928">
          <cell r="A1928" t="str">
            <v/>
          </cell>
          <cell r="B1928" t="str">
            <v/>
          </cell>
          <cell r="D1928" t="str">
            <v/>
          </cell>
          <cell r="F1928">
            <v>0</v>
          </cell>
          <cell r="G1928">
            <v>0</v>
          </cell>
        </row>
        <row r="1929">
          <cell r="A1929" t="str">
            <v/>
          </cell>
          <cell r="B1929" t="str">
            <v/>
          </cell>
          <cell r="D1929" t="str">
            <v/>
          </cell>
          <cell r="F1929">
            <v>0</v>
          </cell>
          <cell r="G1929">
            <v>0</v>
          </cell>
        </row>
        <row r="1930">
          <cell r="A1930" t="str">
            <v/>
          </cell>
          <cell r="B1930" t="str">
            <v/>
          </cell>
          <cell r="D1930" t="str">
            <v/>
          </cell>
          <cell r="F1930">
            <v>0</v>
          </cell>
          <cell r="G1930">
            <v>0</v>
          </cell>
        </row>
        <row r="1931">
          <cell r="A1931" t="str">
            <v/>
          </cell>
          <cell r="B1931" t="str">
            <v/>
          </cell>
          <cell r="D1931" t="str">
            <v/>
          </cell>
          <cell r="F1931">
            <v>0</v>
          </cell>
          <cell r="G1931">
            <v>0</v>
          </cell>
        </row>
        <row r="1932">
          <cell r="A1932" t="str">
            <v/>
          </cell>
          <cell r="B1932" t="str">
            <v/>
          </cell>
          <cell r="D1932" t="str">
            <v/>
          </cell>
          <cell r="F1932">
            <v>0</v>
          </cell>
          <cell r="G1932">
            <v>0</v>
          </cell>
        </row>
        <row r="1933">
          <cell r="A1933" t="str">
            <v/>
          </cell>
          <cell r="B1933" t="str">
            <v/>
          </cell>
          <cell r="D1933" t="str">
            <v/>
          </cell>
          <cell r="F1933">
            <v>0</v>
          </cell>
          <cell r="G1933">
            <v>0</v>
          </cell>
        </row>
        <row r="1934">
          <cell r="A1934" t="str">
            <v/>
          </cell>
          <cell r="B1934" t="str">
            <v/>
          </cell>
          <cell r="D1934" t="str">
            <v/>
          </cell>
          <cell r="F1934">
            <v>0</v>
          </cell>
          <cell r="G1934">
            <v>0</v>
          </cell>
        </row>
        <row r="1935">
          <cell r="F1935" t="str">
            <v>Total C</v>
          </cell>
          <cell r="G1935">
            <v>0</v>
          </cell>
        </row>
        <row r="1937">
          <cell r="A1937" t="str">
            <v/>
          </cell>
          <cell r="B1937" t="str">
            <v/>
          </cell>
          <cell r="D1937" t="str">
            <v>COSTO NETO</v>
          </cell>
          <cell r="F1937" t="str">
            <v>Total D=A+B+C</v>
          </cell>
          <cell r="G1937">
            <v>0</v>
          </cell>
        </row>
        <row r="1939">
          <cell r="A1939" t="str">
            <v>ANALISIS DE PRECIOS</v>
          </cell>
        </row>
        <row r="1940">
          <cell r="A1940" t="str">
            <v>COMITENTE:</v>
          </cell>
          <cell r="B1940" t="str">
            <v>INSTITUTO PROVINCIAL DE LA VIVIENDA</v>
          </cell>
        </row>
        <row r="1941">
          <cell r="A1941" t="str">
            <v>CONTRATISTA:</v>
          </cell>
          <cell r="B1941">
            <v>0</v>
          </cell>
        </row>
        <row r="1942">
          <cell r="A1942" t="str">
            <v>OBRA:</v>
          </cell>
          <cell r="B1942">
            <v>0</v>
          </cell>
          <cell r="F1942" t="str">
            <v>PRECIOS A:</v>
          </cell>
          <cell r="G1942">
            <v>0</v>
          </cell>
        </row>
        <row r="1943">
          <cell r="A1943" t="str">
            <v>UBICACIÓN:</v>
          </cell>
          <cell r="B1943">
            <v>0</v>
          </cell>
        </row>
        <row r="1944">
          <cell r="A1944" t="str">
            <v>RUBRO:</v>
          </cell>
          <cell r="C1944">
            <v>0</v>
          </cell>
        </row>
        <row r="1945">
          <cell r="A1945" t="str">
            <v>ITEM:</v>
          </cell>
          <cell r="B1945" t="str">
            <v/>
          </cell>
          <cell r="C1945" t="str">
            <v/>
          </cell>
          <cell r="F1945" t="str">
            <v>UNIDAD:</v>
          </cell>
          <cell r="G1945" t="str">
            <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row>
        <row r="1949">
          <cell r="A1949" t="str">
            <v>A - MATERIALES</v>
          </cell>
        </row>
        <row r="1950">
          <cell r="A1950" t="str">
            <v/>
          </cell>
          <cell r="B1950" t="str">
            <v/>
          </cell>
          <cell r="D1950" t="str">
            <v/>
          </cell>
          <cell r="F1950">
            <v>0</v>
          </cell>
          <cell r="G1950">
            <v>0</v>
          </cell>
        </row>
        <row r="1951">
          <cell r="A1951" t="str">
            <v/>
          </cell>
          <cell r="B1951" t="str">
            <v/>
          </cell>
          <cell r="D1951" t="str">
            <v/>
          </cell>
          <cell r="F1951">
            <v>0</v>
          </cell>
          <cell r="G1951">
            <v>0</v>
          </cell>
        </row>
        <row r="1952">
          <cell r="A1952" t="str">
            <v/>
          </cell>
          <cell r="B1952" t="str">
            <v/>
          </cell>
          <cell r="D1952" t="str">
            <v/>
          </cell>
          <cell r="F1952">
            <v>0</v>
          </cell>
          <cell r="G1952">
            <v>0</v>
          </cell>
        </row>
        <row r="1953">
          <cell r="A1953" t="str">
            <v/>
          </cell>
          <cell r="B1953" t="str">
            <v/>
          </cell>
          <cell r="D1953" t="str">
            <v/>
          </cell>
          <cell r="F1953">
            <v>0</v>
          </cell>
          <cell r="G1953">
            <v>0</v>
          </cell>
        </row>
        <row r="1954">
          <cell r="A1954" t="str">
            <v/>
          </cell>
          <cell r="B1954" t="str">
            <v/>
          </cell>
          <cell r="D1954" t="str">
            <v/>
          </cell>
          <cell r="F1954">
            <v>0</v>
          </cell>
          <cell r="G1954">
            <v>0</v>
          </cell>
        </row>
        <row r="1955">
          <cell r="A1955" t="str">
            <v/>
          </cell>
          <cell r="B1955" t="str">
            <v/>
          </cell>
          <cell r="D1955" t="str">
            <v/>
          </cell>
          <cell r="F1955">
            <v>0</v>
          </cell>
          <cell r="G1955">
            <v>0</v>
          </cell>
        </row>
        <row r="1956">
          <cell r="A1956" t="str">
            <v/>
          </cell>
          <cell r="B1956" t="str">
            <v/>
          </cell>
          <cell r="D1956" t="str">
            <v/>
          </cell>
          <cell r="F1956">
            <v>0</v>
          </cell>
          <cell r="G1956">
            <v>0</v>
          </cell>
        </row>
        <row r="1957">
          <cell r="A1957" t="str">
            <v/>
          </cell>
          <cell r="B1957" t="str">
            <v/>
          </cell>
          <cell r="D1957" t="str">
            <v/>
          </cell>
          <cell r="F1957">
            <v>0</v>
          </cell>
          <cell r="G1957">
            <v>0</v>
          </cell>
        </row>
        <row r="1958">
          <cell r="A1958" t="str">
            <v/>
          </cell>
          <cell r="B1958" t="str">
            <v/>
          </cell>
          <cell r="D1958" t="str">
            <v/>
          </cell>
          <cell r="F1958">
            <v>0</v>
          </cell>
          <cell r="G1958">
            <v>0</v>
          </cell>
        </row>
        <row r="1959">
          <cell r="A1959" t="str">
            <v/>
          </cell>
          <cell r="B1959" t="str">
            <v/>
          </cell>
          <cell r="D1959" t="str">
            <v/>
          </cell>
          <cell r="F1959">
            <v>0</v>
          </cell>
          <cell r="G1959">
            <v>0</v>
          </cell>
        </row>
        <row r="1960">
          <cell r="A1960" t="str">
            <v/>
          </cell>
          <cell r="B1960" t="str">
            <v/>
          </cell>
          <cell r="D1960" t="str">
            <v/>
          </cell>
          <cell r="F1960">
            <v>0</v>
          </cell>
          <cell r="G1960">
            <v>0</v>
          </cell>
        </row>
        <row r="1961">
          <cell r="A1961" t="str">
            <v/>
          </cell>
          <cell r="B1961" t="str">
            <v/>
          </cell>
          <cell r="D1961" t="str">
            <v/>
          </cell>
          <cell r="F1961">
            <v>0</v>
          </cell>
          <cell r="G1961">
            <v>0</v>
          </cell>
        </row>
        <row r="1962">
          <cell r="A1962" t="str">
            <v/>
          </cell>
          <cell r="B1962" t="str">
            <v/>
          </cell>
          <cell r="D1962" t="str">
            <v/>
          </cell>
          <cell r="F1962">
            <v>0</v>
          </cell>
          <cell r="G1962">
            <v>0</v>
          </cell>
        </row>
        <row r="1963">
          <cell r="A1963" t="str">
            <v/>
          </cell>
          <cell r="B1963" t="str">
            <v/>
          </cell>
          <cell r="D1963" t="str">
            <v/>
          </cell>
          <cell r="F1963">
            <v>0</v>
          </cell>
          <cell r="G1963">
            <v>0</v>
          </cell>
        </row>
        <row r="1964">
          <cell r="A1964" t="str">
            <v/>
          </cell>
          <cell r="B1964" t="str">
            <v/>
          </cell>
          <cell r="D1964" t="str">
            <v/>
          </cell>
          <cell r="F1964">
            <v>0</v>
          </cell>
          <cell r="G1964">
            <v>0</v>
          </cell>
        </row>
        <row r="1965">
          <cell r="A1965" t="str">
            <v/>
          </cell>
          <cell r="B1965" t="str">
            <v/>
          </cell>
          <cell r="D1965" t="str">
            <v/>
          </cell>
          <cell r="F1965">
            <v>0</v>
          </cell>
          <cell r="G1965">
            <v>0</v>
          </cell>
        </row>
        <row r="1966">
          <cell r="A1966" t="str">
            <v/>
          </cell>
          <cell r="B1966" t="str">
            <v/>
          </cell>
          <cell r="D1966" t="str">
            <v/>
          </cell>
          <cell r="F1966">
            <v>0</v>
          </cell>
          <cell r="G1966">
            <v>0</v>
          </cell>
        </row>
        <row r="1967">
          <cell r="A1967" t="str">
            <v/>
          </cell>
          <cell r="B1967" t="str">
            <v/>
          </cell>
          <cell r="D1967" t="str">
            <v/>
          </cell>
          <cell r="F1967">
            <v>0</v>
          </cell>
          <cell r="G1967">
            <v>0</v>
          </cell>
        </row>
        <row r="1968">
          <cell r="A1968" t="str">
            <v/>
          </cell>
          <cell r="B1968" t="str">
            <v/>
          </cell>
          <cell r="D1968" t="str">
            <v/>
          </cell>
          <cell r="F1968">
            <v>0</v>
          </cell>
          <cell r="G1968">
            <v>0</v>
          </cell>
        </row>
        <row r="1969">
          <cell r="A1969" t="str">
            <v/>
          </cell>
          <cell r="B1969" t="str">
            <v/>
          </cell>
          <cell r="D1969" t="str">
            <v/>
          </cell>
          <cell r="F1969">
            <v>0</v>
          </cell>
          <cell r="G1969">
            <v>0</v>
          </cell>
        </row>
        <row r="1970">
          <cell r="F1970" t="str">
            <v>Total A</v>
          </cell>
          <cell r="G1970">
            <v>0</v>
          </cell>
        </row>
        <row r="1971">
          <cell r="A1971" t="str">
            <v>B - MANO DE OBRA</v>
          </cell>
        </row>
        <row r="1972">
          <cell r="A1972" t="str">
            <v/>
          </cell>
          <cell r="B1972" t="str">
            <v/>
          </cell>
          <cell r="D1972" t="str">
            <v/>
          </cell>
          <cell r="F1972">
            <v>0</v>
          </cell>
          <cell r="G1972">
            <v>0</v>
          </cell>
        </row>
        <row r="1973">
          <cell r="A1973" t="str">
            <v/>
          </cell>
          <cell r="B1973" t="str">
            <v/>
          </cell>
          <cell r="D1973" t="str">
            <v/>
          </cell>
          <cell r="F1973">
            <v>0</v>
          </cell>
          <cell r="G1973">
            <v>0</v>
          </cell>
        </row>
        <row r="1974">
          <cell r="A1974" t="str">
            <v/>
          </cell>
          <cell r="B1974" t="str">
            <v/>
          </cell>
          <cell r="D1974" t="str">
            <v/>
          </cell>
          <cell r="F1974">
            <v>0</v>
          </cell>
          <cell r="G1974">
            <v>0</v>
          </cell>
        </row>
        <row r="1975">
          <cell r="A1975" t="str">
            <v/>
          </cell>
          <cell r="B1975" t="str">
            <v/>
          </cell>
          <cell r="D1975" t="str">
            <v/>
          </cell>
          <cell r="F1975">
            <v>0</v>
          </cell>
          <cell r="G1975">
            <v>0</v>
          </cell>
        </row>
        <row r="1976">
          <cell r="A1976" t="str">
            <v/>
          </cell>
          <cell r="B1976" t="str">
            <v/>
          </cell>
          <cell r="D1976" t="str">
            <v/>
          </cell>
          <cell r="F1976">
            <v>0</v>
          </cell>
          <cell r="G1976">
            <v>0</v>
          </cell>
        </row>
        <row r="1977">
          <cell r="A1977" t="str">
            <v/>
          </cell>
          <cell r="B1977" t="str">
            <v/>
          </cell>
          <cell r="D1977" t="str">
            <v/>
          </cell>
          <cell r="F1977">
            <v>0</v>
          </cell>
          <cell r="G1977">
            <v>0</v>
          </cell>
        </row>
        <row r="1978">
          <cell r="A1978" t="str">
            <v/>
          </cell>
          <cell r="B1978" t="str">
            <v/>
          </cell>
          <cell r="D1978" t="str">
            <v/>
          </cell>
          <cell r="F1978">
            <v>0</v>
          </cell>
          <cell r="G1978">
            <v>0</v>
          </cell>
        </row>
        <row r="1979">
          <cell r="A1979" t="str">
            <v/>
          </cell>
          <cell r="B1979" t="str">
            <v/>
          </cell>
          <cell r="D1979" t="str">
            <v/>
          </cell>
          <cell r="F1979">
            <v>0</v>
          </cell>
          <cell r="G1979">
            <v>0</v>
          </cell>
        </row>
        <row r="1980">
          <cell r="F1980" t="str">
            <v>Total B</v>
          </cell>
          <cell r="G1980">
            <v>0</v>
          </cell>
        </row>
        <row r="1981">
          <cell r="A1981" t="str">
            <v>C - EQUIPOS</v>
          </cell>
        </row>
        <row r="1982">
          <cell r="A1982" t="str">
            <v/>
          </cell>
          <cell r="B1982" t="str">
            <v/>
          </cell>
          <cell r="D1982" t="str">
            <v/>
          </cell>
          <cell r="F1982">
            <v>0</v>
          </cell>
          <cell r="G1982">
            <v>0</v>
          </cell>
        </row>
        <row r="1983">
          <cell r="A1983" t="str">
            <v/>
          </cell>
          <cell r="B1983" t="str">
            <v/>
          </cell>
          <cell r="D1983" t="str">
            <v/>
          </cell>
          <cell r="F1983">
            <v>0</v>
          </cell>
          <cell r="G1983">
            <v>0</v>
          </cell>
        </row>
        <row r="1984">
          <cell r="A1984" t="str">
            <v/>
          </cell>
          <cell r="B1984" t="str">
            <v/>
          </cell>
          <cell r="D1984" t="str">
            <v/>
          </cell>
          <cell r="F1984">
            <v>0</v>
          </cell>
          <cell r="G1984">
            <v>0</v>
          </cell>
        </row>
        <row r="1985">
          <cell r="A1985" t="str">
            <v/>
          </cell>
          <cell r="B1985" t="str">
            <v/>
          </cell>
          <cell r="D1985" t="str">
            <v/>
          </cell>
          <cell r="F1985">
            <v>0</v>
          </cell>
          <cell r="G1985">
            <v>0</v>
          </cell>
        </row>
        <row r="1986">
          <cell r="A1986" t="str">
            <v/>
          </cell>
          <cell r="B1986" t="str">
            <v/>
          </cell>
          <cell r="D1986" t="str">
            <v/>
          </cell>
          <cell r="F1986">
            <v>0</v>
          </cell>
          <cell r="G1986">
            <v>0</v>
          </cell>
        </row>
        <row r="1987">
          <cell r="A1987" t="str">
            <v/>
          </cell>
          <cell r="B1987" t="str">
            <v/>
          </cell>
          <cell r="D1987" t="str">
            <v/>
          </cell>
          <cell r="F1987">
            <v>0</v>
          </cell>
          <cell r="G1987">
            <v>0</v>
          </cell>
        </row>
        <row r="1988">
          <cell r="A1988" t="str">
            <v/>
          </cell>
          <cell r="B1988" t="str">
            <v/>
          </cell>
          <cell r="D1988" t="str">
            <v/>
          </cell>
          <cell r="F1988">
            <v>0</v>
          </cell>
          <cell r="G1988">
            <v>0</v>
          </cell>
        </row>
        <row r="1989">
          <cell r="A1989" t="str">
            <v/>
          </cell>
          <cell r="B1989" t="str">
            <v/>
          </cell>
          <cell r="D1989" t="str">
            <v/>
          </cell>
          <cell r="F1989">
            <v>0</v>
          </cell>
          <cell r="G1989">
            <v>0</v>
          </cell>
        </row>
        <row r="1990">
          <cell r="A1990" t="str">
            <v/>
          </cell>
          <cell r="B1990" t="str">
            <v/>
          </cell>
          <cell r="D1990" t="str">
            <v/>
          </cell>
          <cell r="F1990">
            <v>0</v>
          </cell>
          <cell r="G1990">
            <v>0</v>
          </cell>
        </row>
        <row r="1991">
          <cell r="A1991" t="str">
            <v/>
          </cell>
          <cell r="B1991" t="str">
            <v/>
          </cell>
          <cell r="D1991" t="str">
            <v/>
          </cell>
          <cell r="F1991">
            <v>0</v>
          </cell>
          <cell r="G1991">
            <v>0</v>
          </cell>
        </row>
        <row r="1992">
          <cell r="F1992" t="str">
            <v>Total C</v>
          </cell>
          <cell r="G1992">
            <v>0</v>
          </cell>
        </row>
        <row r="1994">
          <cell r="A1994" t="str">
            <v/>
          </cell>
          <cell r="B1994" t="str">
            <v/>
          </cell>
          <cell r="D1994" t="str">
            <v>COSTO NETO</v>
          </cell>
          <cell r="F1994" t="str">
            <v>Total D=A+B+C</v>
          </cell>
          <cell r="G1994">
            <v>0</v>
          </cell>
        </row>
        <row r="1996">
          <cell r="A1996" t="str">
            <v>ANALISIS DE PRECIOS</v>
          </cell>
        </row>
        <row r="1997">
          <cell r="A1997" t="str">
            <v>COMITENTE:</v>
          </cell>
          <cell r="B1997" t="str">
            <v>INSTITUTO PROVINCIAL DE LA VIVIENDA</v>
          </cell>
        </row>
        <row r="1998">
          <cell r="A1998" t="str">
            <v>CONTRATISTA:</v>
          </cell>
          <cell r="B1998">
            <v>0</v>
          </cell>
        </row>
        <row r="1999">
          <cell r="A1999" t="str">
            <v>OBRA:</v>
          </cell>
          <cell r="B1999">
            <v>0</v>
          </cell>
          <cell r="F1999" t="str">
            <v>PRECIOS A:</v>
          </cell>
          <cell r="G1999">
            <v>0</v>
          </cell>
        </row>
        <row r="2000">
          <cell r="A2000" t="str">
            <v>UBICACIÓN:</v>
          </cell>
          <cell r="B2000">
            <v>0</v>
          </cell>
        </row>
        <row r="2001">
          <cell r="A2001" t="str">
            <v>RUBRO:</v>
          </cell>
          <cell r="C2001">
            <v>0</v>
          </cell>
        </row>
        <row r="2002">
          <cell r="A2002" t="str">
            <v>ITEM:</v>
          </cell>
          <cell r="B2002" t="str">
            <v/>
          </cell>
          <cell r="C2002" t="str">
            <v/>
          </cell>
          <cell r="F2002" t="str">
            <v>UNIDAD:</v>
          </cell>
          <cell r="G2002" t="str">
            <v/>
          </cell>
        </row>
        <row r="2004">
          <cell r="A2004" t="str">
            <v>DATOS REDETERMINACION</v>
          </cell>
          <cell r="C2004" t="str">
            <v>DESIGNACION</v>
          </cell>
          <cell r="D2004" t="str">
            <v>U</v>
          </cell>
          <cell r="E2004" t="str">
            <v>Cantidad</v>
          </cell>
          <cell r="F2004" t="str">
            <v>$ Unitarios</v>
          </cell>
          <cell r="G2004" t="str">
            <v>$ Parcial</v>
          </cell>
        </row>
        <row r="2005">
          <cell r="A2005" t="str">
            <v>CÓDIGO</v>
          </cell>
          <cell r="B2005" t="str">
            <v>DESCRIPCIÓN</v>
          </cell>
        </row>
        <row r="2006">
          <cell r="A2006" t="str">
            <v>A - MATERIALES</v>
          </cell>
        </row>
        <row r="2007">
          <cell r="A2007" t="str">
            <v/>
          </cell>
          <cell r="B2007" t="str">
            <v/>
          </cell>
          <cell r="D2007" t="str">
            <v/>
          </cell>
          <cell r="F2007">
            <v>0</v>
          </cell>
          <cell r="G2007">
            <v>0</v>
          </cell>
        </row>
        <row r="2008">
          <cell r="A2008" t="str">
            <v/>
          </cell>
          <cell r="B2008" t="str">
            <v/>
          </cell>
          <cell r="D2008" t="str">
            <v/>
          </cell>
          <cell r="F2008">
            <v>0</v>
          </cell>
          <cell r="G2008">
            <v>0</v>
          </cell>
        </row>
        <row r="2009">
          <cell r="A2009" t="str">
            <v/>
          </cell>
          <cell r="B2009" t="str">
            <v/>
          </cell>
          <cell r="D2009" t="str">
            <v/>
          </cell>
          <cell r="F2009">
            <v>0</v>
          </cell>
          <cell r="G2009">
            <v>0</v>
          </cell>
        </row>
        <row r="2010">
          <cell r="A2010" t="str">
            <v/>
          </cell>
          <cell r="B2010" t="str">
            <v/>
          </cell>
          <cell r="D2010" t="str">
            <v/>
          </cell>
          <cell r="F2010">
            <v>0</v>
          </cell>
          <cell r="G2010">
            <v>0</v>
          </cell>
        </row>
        <row r="2011">
          <cell r="A2011" t="str">
            <v/>
          </cell>
          <cell r="B2011" t="str">
            <v/>
          </cell>
          <cell r="D2011" t="str">
            <v/>
          </cell>
          <cell r="F2011">
            <v>0</v>
          </cell>
          <cell r="G2011">
            <v>0</v>
          </cell>
        </row>
        <row r="2012">
          <cell r="A2012" t="str">
            <v/>
          </cell>
          <cell r="B2012" t="str">
            <v/>
          </cell>
          <cell r="D2012" t="str">
            <v/>
          </cell>
          <cell r="F2012">
            <v>0</v>
          </cell>
          <cell r="G2012">
            <v>0</v>
          </cell>
        </row>
        <row r="2013">
          <cell r="A2013" t="str">
            <v/>
          </cell>
          <cell r="B2013" t="str">
            <v/>
          </cell>
          <cell r="D2013" t="str">
            <v/>
          </cell>
          <cell r="F2013">
            <v>0</v>
          </cell>
          <cell r="G2013">
            <v>0</v>
          </cell>
        </row>
        <row r="2014">
          <cell r="A2014" t="str">
            <v/>
          </cell>
          <cell r="B2014" t="str">
            <v/>
          </cell>
          <cell r="D2014" t="str">
            <v/>
          </cell>
          <cell r="F2014">
            <v>0</v>
          </cell>
          <cell r="G2014">
            <v>0</v>
          </cell>
        </row>
        <row r="2015">
          <cell r="A2015" t="str">
            <v/>
          </cell>
          <cell r="B2015" t="str">
            <v/>
          </cell>
          <cell r="D2015" t="str">
            <v/>
          </cell>
          <cell r="F2015">
            <v>0</v>
          </cell>
          <cell r="G2015">
            <v>0</v>
          </cell>
        </row>
        <row r="2016">
          <cell r="A2016" t="str">
            <v/>
          </cell>
          <cell r="B2016" t="str">
            <v/>
          </cell>
          <cell r="D2016" t="str">
            <v/>
          </cell>
          <cell r="F2016">
            <v>0</v>
          </cell>
          <cell r="G2016">
            <v>0</v>
          </cell>
        </row>
        <row r="2017">
          <cell r="A2017" t="str">
            <v/>
          </cell>
          <cell r="B2017" t="str">
            <v/>
          </cell>
          <cell r="D2017" t="str">
            <v/>
          </cell>
          <cell r="F2017">
            <v>0</v>
          </cell>
          <cell r="G2017">
            <v>0</v>
          </cell>
        </row>
        <row r="2018">
          <cell r="A2018" t="str">
            <v/>
          </cell>
          <cell r="B2018" t="str">
            <v/>
          </cell>
          <cell r="D2018" t="str">
            <v/>
          </cell>
          <cell r="F2018">
            <v>0</v>
          </cell>
          <cell r="G2018">
            <v>0</v>
          </cell>
        </row>
        <row r="2019">
          <cell r="A2019" t="str">
            <v/>
          </cell>
          <cell r="B2019" t="str">
            <v/>
          </cell>
          <cell r="D2019" t="str">
            <v/>
          </cell>
          <cell r="F2019">
            <v>0</v>
          </cell>
          <cell r="G2019">
            <v>0</v>
          </cell>
        </row>
        <row r="2020">
          <cell r="A2020" t="str">
            <v/>
          </cell>
          <cell r="B2020" t="str">
            <v/>
          </cell>
          <cell r="D2020" t="str">
            <v/>
          </cell>
          <cell r="F2020">
            <v>0</v>
          </cell>
          <cell r="G2020">
            <v>0</v>
          </cell>
        </row>
        <row r="2021">
          <cell r="A2021" t="str">
            <v/>
          </cell>
          <cell r="B2021" t="str">
            <v/>
          </cell>
          <cell r="D2021" t="str">
            <v/>
          </cell>
          <cell r="F2021">
            <v>0</v>
          </cell>
          <cell r="G2021">
            <v>0</v>
          </cell>
        </row>
        <row r="2022">
          <cell r="A2022" t="str">
            <v/>
          </cell>
          <cell r="B2022" t="str">
            <v/>
          </cell>
          <cell r="D2022" t="str">
            <v/>
          </cell>
          <cell r="F2022">
            <v>0</v>
          </cell>
          <cell r="G2022">
            <v>0</v>
          </cell>
        </row>
        <row r="2023">
          <cell r="A2023" t="str">
            <v/>
          </cell>
          <cell r="B2023" t="str">
            <v/>
          </cell>
          <cell r="D2023" t="str">
            <v/>
          </cell>
          <cell r="F2023">
            <v>0</v>
          </cell>
          <cell r="G2023">
            <v>0</v>
          </cell>
        </row>
        <row r="2024">
          <cell r="A2024" t="str">
            <v/>
          </cell>
          <cell r="B2024" t="str">
            <v/>
          </cell>
          <cell r="D2024" t="str">
            <v/>
          </cell>
          <cell r="F2024">
            <v>0</v>
          </cell>
          <cell r="G2024">
            <v>0</v>
          </cell>
        </row>
        <row r="2025">
          <cell r="A2025" t="str">
            <v/>
          </cell>
          <cell r="B2025" t="str">
            <v/>
          </cell>
          <cell r="D2025" t="str">
            <v/>
          </cell>
          <cell r="F2025">
            <v>0</v>
          </cell>
          <cell r="G2025">
            <v>0</v>
          </cell>
        </row>
        <row r="2026">
          <cell r="A2026" t="str">
            <v/>
          </cell>
          <cell r="B2026" t="str">
            <v/>
          </cell>
          <cell r="D2026" t="str">
            <v/>
          </cell>
          <cell r="F2026">
            <v>0</v>
          </cell>
          <cell r="G2026">
            <v>0</v>
          </cell>
        </row>
        <row r="2027">
          <cell r="F2027" t="str">
            <v>Total A</v>
          </cell>
          <cell r="G2027">
            <v>0</v>
          </cell>
        </row>
        <row r="2028">
          <cell r="A2028" t="str">
            <v>B - MANO DE OBRA</v>
          </cell>
        </row>
        <row r="2029">
          <cell r="A2029" t="str">
            <v/>
          </cell>
          <cell r="B2029" t="str">
            <v/>
          </cell>
          <cell r="D2029" t="str">
            <v/>
          </cell>
          <cell r="F2029">
            <v>0</v>
          </cell>
          <cell r="G2029">
            <v>0</v>
          </cell>
        </row>
        <row r="2030">
          <cell r="A2030" t="str">
            <v/>
          </cell>
          <cell r="B2030" t="str">
            <v/>
          </cell>
          <cell r="D2030" t="str">
            <v/>
          </cell>
          <cell r="F2030">
            <v>0</v>
          </cell>
          <cell r="G2030">
            <v>0</v>
          </cell>
        </row>
        <row r="2031">
          <cell r="A2031" t="str">
            <v/>
          </cell>
          <cell r="B2031" t="str">
            <v/>
          </cell>
          <cell r="D2031" t="str">
            <v/>
          </cell>
          <cell r="F2031">
            <v>0</v>
          </cell>
          <cell r="G2031">
            <v>0</v>
          </cell>
        </row>
        <row r="2032">
          <cell r="A2032" t="str">
            <v/>
          </cell>
          <cell r="B2032" t="str">
            <v/>
          </cell>
          <cell r="D2032" t="str">
            <v/>
          </cell>
          <cell r="F2032">
            <v>0</v>
          </cell>
          <cell r="G2032">
            <v>0</v>
          </cell>
        </row>
        <row r="2033">
          <cell r="A2033" t="str">
            <v/>
          </cell>
          <cell r="B2033" t="str">
            <v/>
          </cell>
          <cell r="D2033" t="str">
            <v/>
          </cell>
          <cell r="F2033">
            <v>0</v>
          </cell>
          <cell r="G2033">
            <v>0</v>
          </cell>
        </row>
        <row r="2034">
          <cell r="A2034" t="str">
            <v/>
          </cell>
          <cell r="B2034" t="str">
            <v/>
          </cell>
          <cell r="D2034" t="str">
            <v/>
          </cell>
          <cell r="F2034">
            <v>0</v>
          </cell>
          <cell r="G2034">
            <v>0</v>
          </cell>
        </row>
        <row r="2035">
          <cell r="A2035" t="str">
            <v/>
          </cell>
          <cell r="B2035" t="str">
            <v/>
          </cell>
          <cell r="D2035" t="str">
            <v/>
          </cell>
          <cell r="F2035">
            <v>0</v>
          </cell>
          <cell r="G2035">
            <v>0</v>
          </cell>
        </row>
        <row r="2036">
          <cell r="A2036" t="str">
            <v/>
          </cell>
          <cell r="B2036" t="str">
            <v/>
          </cell>
          <cell r="D2036" t="str">
            <v/>
          </cell>
          <cell r="F2036">
            <v>0</v>
          </cell>
          <cell r="G2036">
            <v>0</v>
          </cell>
        </row>
        <row r="2037">
          <cell r="F2037" t="str">
            <v>Total B</v>
          </cell>
          <cell r="G2037">
            <v>0</v>
          </cell>
        </row>
        <row r="2038">
          <cell r="A2038" t="str">
            <v>C - EQUIPOS</v>
          </cell>
        </row>
        <row r="2039">
          <cell r="A2039" t="str">
            <v/>
          </cell>
          <cell r="B2039" t="str">
            <v/>
          </cell>
          <cell r="D2039" t="str">
            <v/>
          </cell>
          <cell r="F2039">
            <v>0</v>
          </cell>
          <cell r="G2039">
            <v>0</v>
          </cell>
        </row>
        <row r="2040">
          <cell r="A2040" t="str">
            <v/>
          </cell>
          <cell r="B2040" t="str">
            <v/>
          </cell>
          <cell r="D2040" t="str">
            <v/>
          </cell>
          <cell r="F2040">
            <v>0</v>
          </cell>
          <cell r="G2040">
            <v>0</v>
          </cell>
        </row>
        <row r="2041">
          <cell r="A2041" t="str">
            <v/>
          </cell>
          <cell r="B2041" t="str">
            <v/>
          </cell>
          <cell r="D2041" t="str">
            <v/>
          </cell>
          <cell r="F2041">
            <v>0</v>
          </cell>
          <cell r="G2041">
            <v>0</v>
          </cell>
        </row>
        <row r="2042">
          <cell r="A2042" t="str">
            <v/>
          </cell>
          <cell r="B2042" t="str">
            <v/>
          </cell>
          <cell r="D2042" t="str">
            <v/>
          </cell>
          <cell r="F2042">
            <v>0</v>
          </cell>
          <cell r="G2042">
            <v>0</v>
          </cell>
        </row>
        <row r="2043">
          <cell r="A2043" t="str">
            <v/>
          </cell>
          <cell r="B2043" t="str">
            <v/>
          </cell>
          <cell r="D2043" t="str">
            <v/>
          </cell>
          <cell r="F2043">
            <v>0</v>
          </cell>
          <cell r="G2043">
            <v>0</v>
          </cell>
        </row>
        <row r="2044">
          <cell r="A2044" t="str">
            <v/>
          </cell>
          <cell r="B2044" t="str">
            <v/>
          </cell>
          <cell r="D2044" t="str">
            <v/>
          </cell>
          <cell r="F2044">
            <v>0</v>
          </cell>
          <cell r="G2044">
            <v>0</v>
          </cell>
        </row>
        <row r="2045">
          <cell r="A2045" t="str">
            <v/>
          </cell>
          <cell r="B2045" t="str">
            <v/>
          </cell>
          <cell r="D2045" t="str">
            <v/>
          </cell>
          <cell r="F2045">
            <v>0</v>
          </cell>
          <cell r="G2045">
            <v>0</v>
          </cell>
        </row>
        <row r="2046">
          <cell r="A2046" t="str">
            <v/>
          </cell>
          <cell r="B2046" t="str">
            <v/>
          </cell>
          <cell r="D2046" t="str">
            <v/>
          </cell>
          <cell r="F2046">
            <v>0</v>
          </cell>
          <cell r="G2046">
            <v>0</v>
          </cell>
        </row>
        <row r="2047">
          <cell r="A2047" t="str">
            <v/>
          </cell>
          <cell r="B2047" t="str">
            <v/>
          </cell>
          <cell r="D2047" t="str">
            <v/>
          </cell>
          <cell r="F2047">
            <v>0</v>
          </cell>
          <cell r="G2047">
            <v>0</v>
          </cell>
        </row>
        <row r="2048">
          <cell r="A2048" t="str">
            <v/>
          </cell>
          <cell r="B2048" t="str">
            <v/>
          </cell>
          <cell r="D2048" t="str">
            <v/>
          </cell>
          <cell r="F2048">
            <v>0</v>
          </cell>
          <cell r="G2048">
            <v>0</v>
          </cell>
        </row>
        <row r="2049">
          <cell r="F2049" t="str">
            <v>Total C</v>
          </cell>
          <cell r="G2049">
            <v>0</v>
          </cell>
        </row>
        <row r="2051">
          <cell r="A2051" t="str">
            <v/>
          </cell>
          <cell r="B2051" t="str">
            <v/>
          </cell>
          <cell r="D2051" t="str">
            <v>COSTO NETO</v>
          </cell>
          <cell r="F2051" t="str">
            <v>Total D=A+B+C</v>
          </cell>
          <cell r="G2051">
            <v>0</v>
          </cell>
        </row>
        <row r="2053">
          <cell r="A2053" t="str">
            <v>ANALISIS DE PRECIOS</v>
          </cell>
        </row>
        <row r="2054">
          <cell r="A2054" t="str">
            <v>COMITENTE:</v>
          </cell>
          <cell r="B2054" t="str">
            <v>INSTITUTO PROVINCIAL DE LA VIVIENDA</v>
          </cell>
        </row>
        <row r="2055">
          <cell r="A2055" t="str">
            <v>CONTRATISTA:</v>
          </cell>
          <cell r="B2055">
            <v>0</v>
          </cell>
        </row>
        <row r="2056">
          <cell r="A2056" t="str">
            <v>OBRA:</v>
          </cell>
          <cell r="B2056">
            <v>0</v>
          </cell>
          <cell r="F2056" t="str">
            <v>PRECIOS A:</v>
          </cell>
          <cell r="G2056">
            <v>0</v>
          </cell>
        </row>
        <row r="2057">
          <cell r="A2057" t="str">
            <v>UBICACIÓN:</v>
          </cell>
          <cell r="B2057">
            <v>0</v>
          </cell>
        </row>
        <row r="2058">
          <cell r="A2058" t="str">
            <v>RUBRO:</v>
          </cell>
          <cell r="C2058">
            <v>0</v>
          </cell>
        </row>
        <row r="2059">
          <cell r="A2059" t="str">
            <v>ITEM:</v>
          </cell>
          <cell r="B2059" t="str">
            <v/>
          </cell>
          <cell r="C2059" t="str">
            <v/>
          </cell>
          <cell r="F2059" t="str">
            <v>UNIDAD:</v>
          </cell>
          <cell r="G2059" t="str">
            <v/>
          </cell>
        </row>
        <row r="2061">
          <cell r="A2061" t="str">
            <v>DATOS REDETERMINACION</v>
          </cell>
          <cell r="C2061" t="str">
            <v>DESIGNACION</v>
          </cell>
          <cell r="D2061" t="str">
            <v>U</v>
          </cell>
          <cell r="E2061" t="str">
            <v>Cantidad</v>
          </cell>
          <cell r="F2061" t="str">
            <v>$ Unitarios</v>
          </cell>
          <cell r="G2061" t="str">
            <v>$ Parcial</v>
          </cell>
        </row>
        <row r="2062">
          <cell r="A2062" t="str">
            <v>CÓDIGO</v>
          </cell>
          <cell r="B2062" t="str">
            <v>DESCRIPCIÓN</v>
          </cell>
        </row>
        <row r="2063">
          <cell r="A2063" t="str">
            <v>A - MATERIALES</v>
          </cell>
        </row>
        <row r="2064">
          <cell r="A2064" t="str">
            <v/>
          </cell>
          <cell r="B2064" t="str">
            <v/>
          </cell>
          <cell r="D2064" t="str">
            <v/>
          </cell>
          <cell r="F2064">
            <v>0</v>
          </cell>
          <cell r="G2064">
            <v>0</v>
          </cell>
        </row>
        <row r="2065">
          <cell r="A2065" t="str">
            <v/>
          </cell>
          <cell r="B2065" t="str">
            <v/>
          </cell>
          <cell r="D2065" t="str">
            <v/>
          </cell>
          <cell r="F2065">
            <v>0</v>
          </cell>
          <cell r="G2065">
            <v>0</v>
          </cell>
        </row>
        <row r="2066">
          <cell r="A2066" t="str">
            <v/>
          </cell>
          <cell r="B2066" t="str">
            <v/>
          </cell>
          <cell r="D2066" t="str">
            <v/>
          </cell>
          <cell r="F2066">
            <v>0</v>
          </cell>
          <cell r="G2066">
            <v>0</v>
          </cell>
        </row>
        <row r="2067">
          <cell r="A2067" t="str">
            <v/>
          </cell>
          <cell r="B2067" t="str">
            <v/>
          </cell>
          <cell r="D2067" t="str">
            <v/>
          </cell>
          <cell r="F2067">
            <v>0</v>
          </cell>
          <cell r="G2067">
            <v>0</v>
          </cell>
        </row>
        <row r="2068">
          <cell r="A2068" t="str">
            <v/>
          </cell>
          <cell r="B2068" t="str">
            <v/>
          </cell>
          <cell r="D2068" t="str">
            <v/>
          </cell>
          <cell r="F2068">
            <v>0</v>
          </cell>
          <cell r="G2068">
            <v>0</v>
          </cell>
        </row>
        <row r="2069">
          <cell r="A2069" t="str">
            <v/>
          </cell>
          <cell r="B2069" t="str">
            <v/>
          </cell>
          <cell r="D2069" t="str">
            <v/>
          </cell>
          <cell r="F2069">
            <v>0</v>
          </cell>
          <cell r="G2069">
            <v>0</v>
          </cell>
        </row>
        <row r="2070">
          <cell r="A2070" t="str">
            <v/>
          </cell>
          <cell r="B2070" t="str">
            <v/>
          </cell>
          <cell r="D2070" t="str">
            <v/>
          </cell>
          <cell r="F2070">
            <v>0</v>
          </cell>
          <cell r="G2070">
            <v>0</v>
          </cell>
        </row>
        <row r="2071">
          <cell r="A2071" t="str">
            <v/>
          </cell>
          <cell r="B2071" t="str">
            <v/>
          </cell>
          <cell r="D2071" t="str">
            <v/>
          </cell>
          <cell r="F2071">
            <v>0</v>
          </cell>
          <cell r="G2071">
            <v>0</v>
          </cell>
        </row>
        <row r="2072">
          <cell r="A2072" t="str">
            <v/>
          </cell>
          <cell r="B2072" t="str">
            <v/>
          </cell>
          <cell r="D2072" t="str">
            <v/>
          </cell>
          <cell r="F2072">
            <v>0</v>
          </cell>
          <cell r="G2072">
            <v>0</v>
          </cell>
        </row>
        <row r="2073">
          <cell r="A2073" t="str">
            <v/>
          </cell>
          <cell r="B2073" t="str">
            <v/>
          </cell>
          <cell r="D2073" t="str">
            <v/>
          </cell>
          <cell r="F2073">
            <v>0</v>
          </cell>
          <cell r="G2073">
            <v>0</v>
          </cell>
        </row>
        <row r="2074">
          <cell r="A2074" t="str">
            <v/>
          </cell>
          <cell r="B2074" t="str">
            <v/>
          </cell>
          <cell r="D2074" t="str">
            <v/>
          </cell>
          <cell r="F2074">
            <v>0</v>
          </cell>
          <cell r="G2074">
            <v>0</v>
          </cell>
        </row>
        <row r="2075">
          <cell r="A2075" t="str">
            <v/>
          </cell>
          <cell r="B2075" t="str">
            <v/>
          </cell>
          <cell r="D2075" t="str">
            <v/>
          </cell>
          <cell r="F2075">
            <v>0</v>
          </cell>
          <cell r="G2075">
            <v>0</v>
          </cell>
        </row>
        <row r="2076">
          <cell r="A2076" t="str">
            <v/>
          </cell>
          <cell r="B2076" t="str">
            <v/>
          </cell>
          <cell r="D2076" t="str">
            <v/>
          </cell>
          <cell r="F2076">
            <v>0</v>
          </cell>
          <cell r="G2076">
            <v>0</v>
          </cell>
        </row>
        <row r="2077">
          <cell r="A2077" t="str">
            <v/>
          </cell>
          <cell r="B2077" t="str">
            <v/>
          </cell>
          <cell r="D2077" t="str">
            <v/>
          </cell>
          <cell r="F2077">
            <v>0</v>
          </cell>
          <cell r="G2077">
            <v>0</v>
          </cell>
        </row>
        <row r="2078">
          <cell r="A2078" t="str">
            <v/>
          </cell>
          <cell r="B2078" t="str">
            <v/>
          </cell>
          <cell r="D2078" t="str">
            <v/>
          </cell>
          <cell r="F2078">
            <v>0</v>
          </cell>
          <cell r="G2078">
            <v>0</v>
          </cell>
        </row>
        <row r="2079">
          <cell r="A2079" t="str">
            <v/>
          </cell>
          <cell r="B2079" t="str">
            <v/>
          </cell>
          <cell r="D2079" t="str">
            <v/>
          </cell>
          <cell r="F2079">
            <v>0</v>
          </cell>
          <cell r="G2079">
            <v>0</v>
          </cell>
        </row>
        <row r="2080">
          <cell r="A2080" t="str">
            <v/>
          </cell>
          <cell r="B2080" t="str">
            <v/>
          </cell>
          <cell r="D2080" t="str">
            <v/>
          </cell>
          <cell r="F2080">
            <v>0</v>
          </cell>
          <cell r="G2080">
            <v>0</v>
          </cell>
        </row>
        <row r="2081">
          <cell r="A2081" t="str">
            <v/>
          </cell>
          <cell r="B2081" t="str">
            <v/>
          </cell>
          <cell r="D2081" t="str">
            <v/>
          </cell>
          <cell r="F2081">
            <v>0</v>
          </cell>
          <cell r="G2081">
            <v>0</v>
          </cell>
        </row>
        <row r="2082">
          <cell r="A2082" t="str">
            <v/>
          </cell>
          <cell r="B2082" t="str">
            <v/>
          </cell>
          <cell r="D2082" t="str">
            <v/>
          </cell>
          <cell r="F2082">
            <v>0</v>
          </cell>
          <cell r="G2082">
            <v>0</v>
          </cell>
        </row>
        <row r="2083">
          <cell r="A2083" t="str">
            <v/>
          </cell>
          <cell r="B2083" t="str">
            <v/>
          </cell>
          <cell r="D2083" t="str">
            <v/>
          </cell>
          <cell r="F2083">
            <v>0</v>
          </cell>
          <cell r="G2083">
            <v>0</v>
          </cell>
        </row>
        <row r="2084">
          <cell r="F2084" t="str">
            <v>Total A</v>
          </cell>
          <cell r="G2084">
            <v>0</v>
          </cell>
        </row>
        <row r="2085">
          <cell r="A2085" t="str">
            <v>B - MANO DE OBRA</v>
          </cell>
        </row>
        <row r="2086">
          <cell r="A2086" t="str">
            <v/>
          </cell>
          <cell r="B2086" t="str">
            <v/>
          </cell>
          <cell r="D2086" t="str">
            <v/>
          </cell>
          <cell r="F2086">
            <v>0</v>
          </cell>
          <cell r="G2086">
            <v>0</v>
          </cell>
        </row>
        <row r="2087">
          <cell r="A2087" t="str">
            <v/>
          </cell>
          <cell r="B2087" t="str">
            <v/>
          </cell>
          <cell r="D2087" t="str">
            <v/>
          </cell>
          <cell r="F2087">
            <v>0</v>
          </cell>
          <cell r="G2087">
            <v>0</v>
          </cell>
        </row>
        <row r="2088">
          <cell r="A2088" t="str">
            <v/>
          </cell>
          <cell r="B2088" t="str">
            <v/>
          </cell>
          <cell r="D2088" t="str">
            <v/>
          </cell>
          <cell r="F2088">
            <v>0</v>
          </cell>
          <cell r="G2088">
            <v>0</v>
          </cell>
        </row>
        <row r="2089">
          <cell r="A2089" t="str">
            <v/>
          </cell>
          <cell r="B2089" t="str">
            <v/>
          </cell>
          <cell r="D2089" t="str">
            <v/>
          </cell>
          <cell r="F2089">
            <v>0</v>
          </cell>
          <cell r="G2089">
            <v>0</v>
          </cell>
        </row>
        <row r="2090">
          <cell r="A2090" t="str">
            <v/>
          </cell>
          <cell r="B2090" t="str">
            <v/>
          </cell>
          <cell r="D2090" t="str">
            <v/>
          </cell>
          <cell r="F2090">
            <v>0</v>
          </cell>
          <cell r="G2090">
            <v>0</v>
          </cell>
        </row>
        <row r="2091">
          <cell r="A2091" t="str">
            <v/>
          </cell>
          <cell r="B2091" t="str">
            <v/>
          </cell>
          <cell r="D2091" t="str">
            <v/>
          </cell>
          <cell r="F2091">
            <v>0</v>
          </cell>
          <cell r="G2091">
            <v>0</v>
          </cell>
        </row>
        <row r="2092">
          <cell r="A2092" t="str">
            <v/>
          </cell>
          <cell r="B2092" t="str">
            <v/>
          </cell>
          <cell r="D2092" t="str">
            <v/>
          </cell>
          <cell r="F2092">
            <v>0</v>
          </cell>
          <cell r="G2092">
            <v>0</v>
          </cell>
        </row>
        <row r="2093">
          <cell r="A2093" t="str">
            <v/>
          </cell>
          <cell r="B2093" t="str">
            <v/>
          </cell>
          <cell r="D2093" t="str">
            <v/>
          </cell>
          <cell r="F2093">
            <v>0</v>
          </cell>
          <cell r="G2093">
            <v>0</v>
          </cell>
        </row>
        <row r="2094">
          <cell r="F2094" t="str">
            <v>Total B</v>
          </cell>
          <cell r="G2094">
            <v>0</v>
          </cell>
        </row>
        <row r="2095">
          <cell r="A2095" t="str">
            <v>C - EQUIPOS</v>
          </cell>
        </row>
        <row r="2096">
          <cell r="A2096" t="str">
            <v/>
          </cell>
          <cell r="B2096" t="str">
            <v/>
          </cell>
          <cell r="D2096" t="str">
            <v/>
          </cell>
          <cell r="F2096">
            <v>0</v>
          </cell>
          <cell r="G2096">
            <v>0</v>
          </cell>
        </row>
        <row r="2097">
          <cell r="A2097" t="str">
            <v/>
          </cell>
          <cell r="B2097" t="str">
            <v/>
          </cell>
          <cell r="D2097" t="str">
            <v/>
          </cell>
          <cell r="F2097">
            <v>0</v>
          </cell>
          <cell r="G2097">
            <v>0</v>
          </cell>
        </row>
        <row r="2098">
          <cell r="A2098" t="str">
            <v/>
          </cell>
          <cell r="B2098" t="str">
            <v/>
          </cell>
          <cell r="D2098" t="str">
            <v/>
          </cell>
          <cell r="F2098">
            <v>0</v>
          </cell>
          <cell r="G2098">
            <v>0</v>
          </cell>
        </row>
        <row r="2099">
          <cell r="A2099" t="str">
            <v/>
          </cell>
          <cell r="B2099" t="str">
            <v/>
          </cell>
          <cell r="D2099" t="str">
            <v/>
          </cell>
          <cell r="F2099">
            <v>0</v>
          </cell>
          <cell r="G2099">
            <v>0</v>
          </cell>
        </row>
        <row r="2100">
          <cell r="A2100" t="str">
            <v/>
          </cell>
          <cell r="B2100" t="str">
            <v/>
          </cell>
          <cell r="D2100" t="str">
            <v/>
          </cell>
          <cell r="F2100">
            <v>0</v>
          </cell>
          <cell r="G2100">
            <v>0</v>
          </cell>
        </row>
        <row r="2101">
          <cell r="A2101" t="str">
            <v/>
          </cell>
          <cell r="B2101" t="str">
            <v/>
          </cell>
          <cell r="D2101" t="str">
            <v/>
          </cell>
          <cell r="F2101">
            <v>0</v>
          </cell>
          <cell r="G2101">
            <v>0</v>
          </cell>
        </row>
        <row r="2102">
          <cell r="A2102" t="str">
            <v/>
          </cell>
          <cell r="B2102" t="str">
            <v/>
          </cell>
          <cell r="D2102" t="str">
            <v/>
          </cell>
          <cell r="F2102">
            <v>0</v>
          </cell>
          <cell r="G2102">
            <v>0</v>
          </cell>
        </row>
        <row r="2103">
          <cell r="A2103" t="str">
            <v/>
          </cell>
          <cell r="B2103" t="str">
            <v/>
          </cell>
          <cell r="D2103" t="str">
            <v/>
          </cell>
          <cell r="F2103">
            <v>0</v>
          </cell>
          <cell r="G2103">
            <v>0</v>
          </cell>
        </row>
        <row r="2104">
          <cell r="A2104" t="str">
            <v/>
          </cell>
          <cell r="B2104" t="str">
            <v/>
          </cell>
          <cell r="D2104" t="str">
            <v/>
          </cell>
          <cell r="F2104">
            <v>0</v>
          </cell>
          <cell r="G2104">
            <v>0</v>
          </cell>
        </row>
        <row r="2105">
          <cell r="A2105" t="str">
            <v/>
          </cell>
          <cell r="B2105" t="str">
            <v/>
          </cell>
          <cell r="D2105" t="str">
            <v/>
          </cell>
          <cell r="F2105">
            <v>0</v>
          </cell>
          <cell r="G2105">
            <v>0</v>
          </cell>
        </row>
        <row r="2106">
          <cell r="F2106" t="str">
            <v>Total C</v>
          </cell>
          <cell r="G2106">
            <v>0</v>
          </cell>
        </row>
        <row r="2108">
          <cell r="A2108" t="str">
            <v/>
          </cell>
          <cell r="B2108" t="str">
            <v/>
          </cell>
          <cell r="D2108" t="str">
            <v>COSTO NETO</v>
          </cell>
          <cell r="F2108" t="str">
            <v>Total D=A+B+C</v>
          </cell>
          <cell r="G2108">
            <v>0</v>
          </cell>
        </row>
        <row r="2110">
          <cell r="A2110" t="str">
            <v>ANALISIS DE PRECIOS</v>
          </cell>
        </row>
        <row r="2111">
          <cell r="A2111" t="str">
            <v>COMITENTE:</v>
          </cell>
          <cell r="B2111" t="str">
            <v>INSTITUTO PROVINCIAL DE LA VIVIENDA</v>
          </cell>
        </row>
        <row r="2112">
          <cell r="A2112" t="str">
            <v>CONTRATISTA:</v>
          </cell>
          <cell r="B2112">
            <v>0</v>
          </cell>
        </row>
        <row r="2113">
          <cell r="A2113" t="str">
            <v>OBRA:</v>
          </cell>
          <cell r="B2113">
            <v>0</v>
          </cell>
          <cell r="F2113" t="str">
            <v>PRECIOS A:</v>
          </cell>
          <cell r="G2113">
            <v>0</v>
          </cell>
        </row>
        <row r="2114">
          <cell r="A2114" t="str">
            <v>UBICACIÓN:</v>
          </cell>
          <cell r="B2114">
            <v>0</v>
          </cell>
        </row>
        <row r="2115">
          <cell r="A2115" t="str">
            <v>RUBRO:</v>
          </cell>
          <cell r="C2115">
            <v>0</v>
          </cell>
        </row>
        <row r="2116">
          <cell r="A2116" t="str">
            <v>ITEM:</v>
          </cell>
          <cell r="B2116" t="str">
            <v/>
          </cell>
          <cell r="C2116" t="str">
            <v/>
          </cell>
          <cell r="F2116" t="str">
            <v>UNIDAD:</v>
          </cell>
          <cell r="G2116" t="str">
            <v/>
          </cell>
        </row>
        <row r="2118">
          <cell r="A2118" t="str">
            <v>DATOS REDETERMINACION</v>
          </cell>
          <cell r="C2118" t="str">
            <v>DESIGNACION</v>
          </cell>
          <cell r="D2118" t="str">
            <v>U</v>
          </cell>
          <cell r="E2118" t="str">
            <v>Cantidad</v>
          </cell>
          <cell r="F2118" t="str">
            <v>$ Unitarios</v>
          </cell>
          <cell r="G2118" t="str">
            <v>$ Parcial</v>
          </cell>
        </row>
        <row r="2119">
          <cell r="A2119" t="str">
            <v>CÓDIGO</v>
          </cell>
          <cell r="B2119" t="str">
            <v>DESCRIPCIÓN</v>
          </cell>
        </row>
        <row r="2120">
          <cell r="A2120" t="str">
            <v>A - MATERIALES</v>
          </cell>
        </row>
        <row r="2121">
          <cell r="A2121" t="str">
            <v/>
          </cell>
          <cell r="B2121" t="str">
            <v/>
          </cell>
          <cell r="D2121" t="str">
            <v/>
          </cell>
          <cell r="F2121">
            <v>0</v>
          </cell>
          <cell r="G2121">
            <v>0</v>
          </cell>
        </row>
        <row r="2122">
          <cell r="A2122" t="str">
            <v/>
          </cell>
          <cell r="B2122" t="str">
            <v/>
          </cell>
          <cell r="D2122" t="str">
            <v/>
          </cell>
          <cell r="F2122">
            <v>0</v>
          </cell>
          <cell r="G2122">
            <v>0</v>
          </cell>
        </row>
        <row r="2123">
          <cell r="A2123" t="str">
            <v/>
          </cell>
          <cell r="B2123" t="str">
            <v/>
          </cell>
          <cell r="D2123" t="str">
            <v/>
          </cell>
          <cell r="F2123">
            <v>0</v>
          </cell>
          <cell r="G2123">
            <v>0</v>
          </cell>
        </row>
        <row r="2124">
          <cell r="A2124" t="str">
            <v/>
          </cell>
          <cell r="B2124" t="str">
            <v/>
          </cell>
          <cell r="D2124" t="str">
            <v/>
          </cell>
          <cell r="F2124">
            <v>0</v>
          </cell>
          <cell r="G2124">
            <v>0</v>
          </cell>
        </row>
        <row r="2125">
          <cell r="A2125" t="str">
            <v/>
          </cell>
          <cell r="B2125" t="str">
            <v/>
          </cell>
          <cell r="D2125" t="str">
            <v/>
          </cell>
          <cell r="F2125">
            <v>0</v>
          </cell>
          <cell r="G2125">
            <v>0</v>
          </cell>
        </row>
        <row r="2126">
          <cell r="A2126" t="str">
            <v/>
          </cell>
          <cell r="B2126" t="str">
            <v/>
          </cell>
          <cell r="D2126" t="str">
            <v/>
          </cell>
          <cell r="F2126">
            <v>0</v>
          </cell>
          <cell r="G2126">
            <v>0</v>
          </cell>
        </row>
        <row r="2127">
          <cell r="A2127" t="str">
            <v/>
          </cell>
          <cell r="B2127" t="str">
            <v/>
          </cell>
          <cell r="D2127" t="str">
            <v/>
          </cell>
          <cell r="F2127">
            <v>0</v>
          </cell>
          <cell r="G2127">
            <v>0</v>
          </cell>
        </row>
        <row r="2128">
          <cell r="A2128" t="str">
            <v/>
          </cell>
          <cell r="B2128" t="str">
            <v/>
          </cell>
          <cell r="D2128" t="str">
            <v/>
          </cell>
          <cell r="F2128">
            <v>0</v>
          </cell>
          <cell r="G2128">
            <v>0</v>
          </cell>
        </row>
        <row r="2129">
          <cell r="A2129" t="str">
            <v/>
          </cell>
          <cell r="B2129" t="str">
            <v/>
          </cell>
          <cell r="D2129" t="str">
            <v/>
          </cell>
          <cell r="F2129">
            <v>0</v>
          </cell>
          <cell r="G2129">
            <v>0</v>
          </cell>
        </row>
        <row r="2130">
          <cell r="A2130" t="str">
            <v/>
          </cell>
          <cell r="B2130" t="str">
            <v/>
          </cell>
          <cell r="D2130" t="str">
            <v/>
          </cell>
          <cell r="F2130">
            <v>0</v>
          </cell>
          <cell r="G2130">
            <v>0</v>
          </cell>
        </row>
        <row r="2131">
          <cell r="A2131" t="str">
            <v/>
          </cell>
          <cell r="B2131" t="str">
            <v/>
          </cell>
          <cell r="D2131" t="str">
            <v/>
          </cell>
          <cell r="F2131">
            <v>0</v>
          </cell>
          <cell r="G2131">
            <v>0</v>
          </cell>
        </row>
        <row r="2132">
          <cell r="A2132" t="str">
            <v/>
          </cell>
          <cell r="B2132" t="str">
            <v/>
          </cell>
          <cell r="D2132" t="str">
            <v/>
          </cell>
          <cell r="F2132">
            <v>0</v>
          </cell>
          <cell r="G2132">
            <v>0</v>
          </cell>
        </row>
        <row r="2133">
          <cell r="A2133" t="str">
            <v/>
          </cell>
          <cell r="B2133" t="str">
            <v/>
          </cell>
          <cell r="D2133" t="str">
            <v/>
          </cell>
          <cell r="F2133">
            <v>0</v>
          </cell>
          <cell r="G2133">
            <v>0</v>
          </cell>
        </row>
        <row r="2134">
          <cell r="A2134" t="str">
            <v/>
          </cell>
          <cell r="B2134" t="str">
            <v/>
          </cell>
          <cell r="D2134" t="str">
            <v/>
          </cell>
          <cell r="F2134">
            <v>0</v>
          </cell>
          <cell r="G2134">
            <v>0</v>
          </cell>
        </row>
        <row r="2135">
          <cell r="A2135" t="str">
            <v/>
          </cell>
          <cell r="B2135" t="str">
            <v/>
          </cell>
          <cell r="D2135" t="str">
            <v/>
          </cell>
          <cell r="F2135">
            <v>0</v>
          </cell>
          <cell r="G2135">
            <v>0</v>
          </cell>
        </row>
        <row r="2136">
          <cell r="A2136" t="str">
            <v/>
          </cell>
          <cell r="B2136" t="str">
            <v/>
          </cell>
          <cell r="D2136" t="str">
            <v/>
          </cell>
          <cell r="F2136">
            <v>0</v>
          </cell>
          <cell r="G2136">
            <v>0</v>
          </cell>
        </row>
        <row r="2137">
          <cell r="A2137" t="str">
            <v/>
          </cell>
          <cell r="B2137" t="str">
            <v/>
          </cell>
          <cell r="D2137" t="str">
            <v/>
          </cell>
          <cell r="F2137">
            <v>0</v>
          </cell>
          <cell r="G2137">
            <v>0</v>
          </cell>
        </row>
        <row r="2138">
          <cell r="A2138" t="str">
            <v/>
          </cell>
          <cell r="B2138" t="str">
            <v/>
          </cell>
          <cell r="D2138" t="str">
            <v/>
          </cell>
          <cell r="F2138">
            <v>0</v>
          </cell>
          <cell r="G2138">
            <v>0</v>
          </cell>
        </row>
        <row r="2139">
          <cell r="A2139" t="str">
            <v/>
          </cell>
          <cell r="B2139" t="str">
            <v/>
          </cell>
          <cell r="D2139" t="str">
            <v/>
          </cell>
          <cell r="F2139">
            <v>0</v>
          </cell>
          <cell r="G2139">
            <v>0</v>
          </cell>
        </row>
        <row r="2140">
          <cell r="A2140" t="str">
            <v/>
          </cell>
          <cell r="B2140" t="str">
            <v/>
          </cell>
          <cell r="D2140" t="str">
            <v/>
          </cell>
          <cell r="F2140">
            <v>0</v>
          </cell>
          <cell r="G2140">
            <v>0</v>
          </cell>
        </row>
        <row r="2141">
          <cell r="F2141" t="str">
            <v>Total A</v>
          </cell>
          <cell r="G2141">
            <v>0</v>
          </cell>
        </row>
        <row r="2142">
          <cell r="A2142" t="str">
            <v>B - MANO DE OBRA</v>
          </cell>
        </row>
        <row r="2143">
          <cell r="A2143" t="str">
            <v/>
          </cell>
          <cell r="B2143" t="str">
            <v/>
          </cell>
          <cell r="D2143" t="str">
            <v/>
          </cell>
          <cell r="F2143">
            <v>0</v>
          </cell>
          <cell r="G2143">
            <v>0</v>
          </cell>
        </row>
        <row r="2144">
          <cell r="A2144" t="str">
            <v/>
          </cell>
          <cell r="B2144" t="str">
            <v/>
          </cell>
          <cell r="D2144" t="str">
            <v/>
          </cell>
          <cell r="F2144">
            <v>0</v>
          </cell>
          <cell r="G2144">
            <v>0</v>
          </cell>
        </row>
        <row r="2145">
          <cell r="A2145" t="str">
            <v/>
          </cell>
          <cell r="B2145" t="str">
            <v/>
          </cell>
          <cell r="D2145" t="str">
            <v/>
          </cell>
          <cell r="F2145">
            <v>0</v>
          </cell>
          <cell r="G2145">
            <v>0</v>
          </cell>
        </row>
        <row r="2146">
          <cell r="A2146" t="str">
            <v/>
          </cell>
          <cell r="B2146" t="str">
            <v/>
          </cell>
          <cell r="D2146" t="str">
            <v/>
          </cell>
          <cell r="F2146">
            <v>0</v>
          </cell>
          <cell r="G2146">
            <v>0</v>
          </cell>
        </row>
        <row r="2147">
          <cell r="A2147" t="str">
            <v/>
          </cell>
          <cell r="B2147" t="str">
            <v/>
          </cell>
          <cell r="D2147" t="str">
            <v/>
          </cell>
          <cell r="F2147">
            <v>0</v>
          </cell>
          <cell r="G2147">
            <v>0</v>
          </cell>
        </row>
        <row r="2148">
          <cell r="A2148" t="str">
            <v/>
          </cell>
          <cell r="B2148" t="str">
            <v/>
          </cell>
          <cell r="D2148" t="str">
            <v/>
          </cell>
          <cell r="F2148">
            <v>0</v>
          </cell>
          <cell r="G2148">
            <v>0</v>
          </cell>
        </row>
        <row r="2149">
          <cell r="A2149" t="str">
            <v/>
          </cell>
          <cell r="B2149" t="str">
            <v/>
          </cell>
          <cell r="D2149" t="str">
            <v/>
          </cell>
          <cell r="F2149">
            <v>0</v>
          </cell>
          <cell r="G2149">
            <v>0</v>
          </cell>
        </row>
        <row r="2150">
          <cell r="A2150" t="str">
            <v/>
          </cell>
          <cell r="B2150" t="str">
            <v/>
          </cell>
          <cell r="D2150" t="str">
            <v/>
          </cell>
          <cell r="F2150">
            <v>0</v>
          </cell>
          <cell r="G2150">
            <v>0</v>
          </cell>
        </row>
        <row r="2151">
          <cell r="F2151" t="str">
            <v>Total B</v>
          </cell>
          <cell r="G2151">
            <v>0</v>
          </cell>
        </row>
        <row r="2152">
          <cell r="A2152" t="str">
            <v>C - EQUIPOS</v>
          </cell>
        </row>
        <row r="2153">
          <cell r="A2153" t="str">
            <v/>
          </cell>
          <cell r="B2153" t="str">
            <v/>
          </cell>
          <cell r="D2153" t="str">
            <v/>
          </cell>
          <cell r="F2153">
            <v>0</v>
          </cell>
          <cell r="G2153">
            <v>0</v>
          </cell>
        </row>
        <row r="2154">
          <cell r="A2154" t="str">
            <v/>
          </cell>
          <cell r="B2154" t="str">
            <v/>
          </cell>
          <cell r="D2154" t="str">
            <v/>
          </cell>
          <cell r="F2154">
            <v>0</v>
          </cell>
          <cell r="G2154">
            <v>0</v>
          </cell>
        </row>
        <row r="2155">
          <cell r="A2155" t="str">
            <v/>
          </cell>
          <cell r="B2155" t="str">
            <v/>
          </cell>
          <cell r="D2155" t="str">
            <v/>
          </cell>
          <cell r="F2155">
            <v>0</v>
          </cell>
          <cell r="G2155">
            <v>0</v>
          </cell>
        </row>
        <row r="2156">
          <cell r="A2156" t="str">
            <v/>
          </cell>
          <cell r="B2156" t="str">
            <v/>
          </cell>
          <cell r="D2156" t="str">
            <v/>
          </cell>
          <cell r="F2156">
            <v>0</v>
          </cell>
          <cell r="G2156">
            <v>0</v>
          </cell>
        </row>
        <row r="2157">
          <cell r="A2157" t="str">
            <v/>
          </cell>
          <cell r="B2157" t="str">
            <v/>
          </cell>
          <cell r="D2157" t="str">
            <v/>
          </cell>
          <cell r="F2157">
            <v>0</v>
          </cell>
          <cell r="G2157">
            <v>0</v>
          </cell>
        </row>
        <row r="2158">
          <cell r="A2158" t="str">
            <v/>
          </cell>
          <cell r="B2158" t="str">
            <v/>
          </cell>
          <cell r="D2158" t="str">
            <v/>
          </cell>
          <cell r="F2158">
            <v>0</v>
          </cell>
          <cell r="G2158">
            <v>0</v>
          </cell>
        </row>
        <row r="2159">
          <cell r="A2159" t="str">
            <v/>
          </cell>
          <cell r="B2159" t="str">
            <v/>
          </cell>
          <cell r="D2159" t="str">
            <v/>
          </cell>
          <cell r="F2159">
            <v>0</v>
          </cell>
          <cell r="G2159">
            <v>0</v>
          </cell>
        </row>
        <row r="2160">
          <cell r="A2160" t="str">
            <v/>
          </cell>
          <cell r="B2160" t="str">
            <v/>
          </cell>
          <cell r="D2160" t="str">
            <v/>
          </cell>
          <cell r="F2160">
            <v>0</v>
          </cell>
          <cell r="G2160">
            <v>0</v>
          </cell>
        </row>
        <row r="2161">
          <cell r="A2161" t="str">
            <v/>
          </cell>
          <cell r="B2161" t="str">
            <v/>
          </cell>
          <cell r="D2161" t="str">
            <v/>
          </cell>
          <cell r="F2161">
            <v>0</v>
          </cell>
          <cell r="G2161">
            <v>0</v>
          </cell>
        </row>
        <row r="2162">
          <cell r="A2162" t="str">
            <v/>
          </cell>
          <cell r="B2162" t="str">
            <v/>
          </cell>
          <cell r="D2162" t="str">
            <v/>
          </cell>
          <cell r="F2162">
            <v>0</v>
          </cell>
          <cell r="G2162">
            <v>0</v>
          </cell>
        </row>
        <row r="2163">
          <cell r="F2163" t="str">
            <v>Total C</v>
          </cell>
          <cell r="G2163">
            <v>0</v>
          </cell>
        </row>
        <row r="2165">
          <cell r="A2165" t="str">
            <v/>
          </cell>
          <cell r="B2165" t="str">
            <v/>
          </cell>
          <cell r="D2165" t="str">
            <v>COSTO NETO</v>
          </cell>
          <cell r="F2165" t="str">
            <v>Total D=A+B+C</v>
          </cell>
          <cell r="G2165">
            <v>0</v>
          </cell>
        </row>
        <row r="2167">
          <cell r="A2167" t="str">
            <v>ANALISIS DE PRECIOS</v>
          </cell>
        </row>
        <row r="2168">
          <cell r="A2168" t="str">
            <v>COMITENTE:</v>
          </cell>
          <cell r="B2168" t="str">
            <v>INSTITUTO PROVINCIAL DE LA VIVIENDA</v>
          </cell>
        </row>
        <row r="2169">
          <cell r="A2169" t="str">
            <v>CONTRATISTA:</v>
          </cell>
          <cell r="B2169">
            <v>0</v>
          </cell>
        </row>
        <row r="2170">
          <cell r="A2170" t="str">
            <v>OBRA:</v>
          </cell>
          <cell r="B2170">
            <v>0</v>
          </cell>
          <cell r="F2170" t="str">
            <v>PRECIOS A:</v>
          </cell>
          <cell r="G2170">
            <v>0</v>
          </cell>
        </row>
        <row r="2171">
          <cell r="A2171" t="str">
            <v>UBICACIÓN:</v>
          </cell>
          <cell r="B2171">
            <v>0</v>
          </cell>
        </row>
        <row r="2172">
          <cell r="A2172" t="str">
            <v>RUBRO:</v>
          </cell>
          <cell r="C2172">
            <v>0</v>
          </cell>
        </row>
        <row r="2173">
          <cell r="A2173" t="str">
            <v>ITEM:</v>
          </cell>
          <cell r="B2173" t="str">
            <v/>
          </cell>
          <cell r="C2173" t="str">
            <v/>
          </cell>
          <cell r="F2173" t="str">
            <v>UNIDAD:</v>
          </cell>
          <cell r="G2173" t="str">
            <v/>
          </cell>
        </row>
        <row r="2175">
          <cell r="A2175" t="str">
            <v>DATOS REDETERMINACION</v>
          </cell>
          <cell r="C2175" t="str">
            <v>DESIGNACION</v>
          </cell>
          <cell r="D2175" t="str">
            <v>U</v>
          </cell>
          <cell r="E2175" t="str">
            <v>Cantidad</v>
          </cell>
          <cell r="F2175" t="str">
            <v>$ Unitarios</v>
          </cell>
          <cell r="G2175" t="str">
            <v>$ Parcial</v>
          </cell>
        </row>
        <row r="2176">
          <cell r="A2176" t="str">
            <v>CÓDIGO</v>
          </cell>
          <cell r="B2176" t="str">
            <v>DESCRIPCIÓN</v>
          </cell>
        </row>
        <row r="2177">
          <cell r="A2177" t="str">
            <v>A - MATERIALES</v>
          </cell>
        </row>
        <row r="2178">
          <cell r="A2178" t="str">
            <v/>
          </cell>
          <cell r="B2178" t="str">
            <v/>
          </cell>
          <cell r="D2178" t="str">
            <v/>
          </cell>
          <cell r="F2178">
            <v>0</v>
          </cell>
          <cell r="G2178">
            <v>0</v>
          </cell>
        </row>
        <row r="2179">
          <cell r="A2179" t="str">
            <v/>
          </cell>
          <cell r="B2179" t="str">
            <v/>
          </cell>
          <cell r="D2179" t="str">
            <v/>
          </cell>
          <cell r="F2179">
            <v>0</v>
          </cell>
          <cell r="G2179">
            <v>0</v>
          </cell>
        </row>
        <row r="2180">
          <cell r="A2180" t="str">
            <v/>
          </cell>
          <cell r="B2180" t="str">
            <v/>
          </cell>
          <cell r="D2180" t="str">
            <v/>
          </cell>
          <cell r="F2180">
            <v>0</v>
          </cell>
          <cell r="G2180">
            <v>0</v>
          </cell>
        </row>
        <row r="2181">
          <cell r="A2181" t="str">
            <v/>
          </cell>
          <cell r="B2181" t="str">
            <v/>
          </cell>
          <cell r="D2181" t="str">
            <v/>
          </cell>
          <cell r="F2181">
            <v>0</v>
          </cell>
          <cell r="G2181">
            <v>0</v>
          </cell>
        </row>
        <row r="2182">
          <cell r="A2182" t="str">
            <v/>
          </cell>
          <cell r="B2182" t="str">
            <v/>
          </cell>
          <cell r="D2182" t="str">
            <v/>
          </cell>
          <cell r="F2182">
            <v>0</v>
          </cell>
          <cell r="G2182">
            <v>0</v>
          </cell>
        </row>
        <row r="2183">
          <cell r="A2183" t="str">
            <v/>
          </cell>
          <cell r="B2183" t="str">
            <v/>
          </cell>
          <cell r="D2183" t="str">
            <v/>
          </cell>
          <cell r="F2183">
            <v>0</v>
          </cell>
          <cell r="G2183">
            <v>0</v>
          </cell>
        </row>
        <row r="2184">
          <cell r="A2184" t="str">
            <v/>
          </cell>
          <cell r="B2184" t="str">
            <v/>
          </cell>
          <cell r="D2184" t="str">
            <v/>
          </cell>
          <cell r="F2184">
            <v>0</v>
          </cell>
          <cell r="G2184">
            <v>0</v>
          </cell>
        </row>
        <row r="2185">
          <cell r="A2185" t="str">
            <v/>
          </cell>
          <cell r="B2185" t="str">
            <v/>
          </cell>
          <cell r="D2185" t="str">
            <v/>
          </cell>
          <cell r="F2185">
            <v>0</v>
          </cell>
          <cell r="G2185">
            <v>0</v>
          </cell>
        </row>
        <row r="2186">
          <cell r="A2186" t="str">
            <v/>
          </cell>
          <cell r="B2186" t="str">
            <v/>
          </cell>
          <cell r="D2186" t="str">
            <v/>
          </cell>
          <cell r="F2186">
            <v>0</v>
          </cell>
          <cell r="G2186">
            <v>0</v>
          </cell>
        </row>
        <row r="2187">
          <cell r="A2187" t="str">
            <v/>
          </cell>
          <cell r="B2187" t="str">
            <v/>
          </cell>
          <cell r="D2187" t="str">
            <v/>
          </cell>
          <cell r="F2187">
            <v>0</v>
          </cell>
          <cell r="G2187">
            <v>0</v>
          </cell>
        </row>
        <row r="2188">
          <cell r="A2188" t="str">
            <v/>
          </cell>
          <cell r="B2188" t="str">
            <v/>
          </cell>
          <cell r="D2188" t="str">
            <v/>
          </cell>
          <cell r="F2188">
            <v>0</v>
          </cell>
          <cell r="G2188">
            <v>0</v>
          </cell>
        </row>
        <row r="2189">
          <cell r="A2189" t="str">
            <v/>
          </cell>
          <cell r="B2189" t="str">
            <v/>
          </cell>
          <cell r="D2189" t="str">
            <v/>
          </cell>
          <cell r="F2189">
            <v>0</v>
          </cell>
          <cell r="G2189">
            <v>0</v>
          </cell>
        </row>
        <row r="2190">
          <cell r="A2190" t="str">
            <v/>
          </cell>
          <cell r="B2190" t="str">
            <v/>
          </cell>
          <cell r="D2190" t="str">
            <v/>
          </cell>
          <cell r="F2190">
            <v>0</v>
          </cell>
          <cell r="G2190">
            <v>0</v>
          </cell>
        </row>
        <row r="2191">
          <cell r="A2191" t="str">
            <v/>
          </cell>
          <cell r="B2191" t="str">
            <v/>
          </cell>
          <cell r="D2191" t="str">
            <v/>
          </cell>
          <cell r="F2191">
            <v>0</v>
          </cell>
          <cell r="G2191">
            <v>0</v>
          </cell>
        </row>
        <row r="2192">
          <cell r="A2192" t="str">
            <v/>
          </cell>
          <cell r="B2192" t="str">
            <v/>
          </cell>
          <cell r="D2192" t="str">
            <v/>
          </cell>
          <cell r="F2192">
            <v>0</v>
          </cell>
          <cell r="G2192">
            <v>0</v>
          </cell>
        </row>
        <row r="2193">
          <cell r="A2193" t="str">
            <v/>
          </cell>
          <cell r="B2193" t="str">
            <v/>
          </cell>
          <cell r="D2193" t="str">
            <v/>
          </cell>
          <cell r="F2193">
            <v>0</v>
          </cell>
          <cell r="G2193">
            <v>0</v>
          </cell>
        </row>
        <row r="2194">
          <cell r="A2194" t="str">
            <v/>
          </cell>
          <cell r="B2194" t="str">
            <v/>
          </cell>
          <cell r="D2194" t="str">
            <v/>
          </cell>
          <cell r="F2194">
            <v>0</v>
          </cell>
          <cell r="G2194">
            <v>0</v>
          </cell>
        </row>
        <row r="2195">
          <cell r="A2195" t="str">
            <v/>
          </cell>
          <cell r="B2195" t="str">
            <v/>
          </cell>
          <cell r="D2195" t="str">
            <v/>
          </cell>
          <cell r="F2195">
            <v>0</v>
          </cell>
          <cell r="G2195">
            <v>0</v>
          </cell>
        </row>
        <row r="2196">
          <cell r="A2196" t="str">
            <v/>
          </cell>
          <cell r="B2196" t="str">
            <v/>
          </cell>
          <cell r="D2196" t="str">
            <v/>
          </cell>
          <cell r="F2196">
            <v>0</v>
          </cell>
          <cell r="G2196">
            <v>0</v>
          </cell>
        </row>
        <row r="2197">
          <cell r="A2197" t="str">
            <v/>
          </cell>
          <cell r="B2197" t="str">
            <v/>
          </cell>
          <cell r="D2197" t="str">
            <v/>
          </cell>
          <cell r="F2197">
            <v>0</v>
          </cell>
          <cell r="G2197">
            <v>0</v>
          </cell>
        </row>
        <row r="2198">
          <cell r="F2198" t="str">
            <v>Total A</v>
          </cell>
          <cell r="G2198">
            <v>0</v>
          </cell>
        </row>
        <row r="2199">
          <cell r="A2199" t="str">
            <v>B - MANO DE OBRA</v>
          </cell>
        </row>
        <row r="2200">
          <cell r="A2200" t="str">
            <v/>
          </cell>
          <cell r="B2200" t="str">
            <v/>
          </cell>
          <cell r="D2200" t="str">
            <v/>
          </cell>
          <cell r="F2200">
            <v>0</v>
          </cell>
          <cell r="G2200">
            <v>0</v>
          </cell>
        </row>
        <row r="2201">
          <cell r="A2201" t="str">
            <v/>
          </cell>
          <cell r="B2201" t="str">
            <v/>
          </cell>
          <cell r="D2201" t="str">
            <v/>
          </cell>
          <cell r="F2201">
            <v>0</v>
          </cell>
          <cell r="G2201">
            <v>0</v>
          </cell>
        </row>
        <row r="2202">
          <cell r="A2202" t="str">
            <v/>
          </cell>
          <cell r="B2202" t="str">
            <v/>
          </cell>
          <cell r="D2202" t="str">
            <v/>
          </cell>
          <cell r="F2202">
            <v>0</v>
          </cell>
          <cell r="G2202">
            <v>0</v>
          </cell>
        </row>
        <row r="2203">
          <cell r="A2203" t="str">
            <v/>
          </cell>
          <cell r="B2203" t="str">
            <v/>
          </cell>
          <cell r="D2203" t="str">
            <v/>
          </cell>
          <cell r="F2203">
            <v>0</v>
          </cell>
          <cell r="G2203">
            <v>0</v>
          </cell>
        </row>
        <row r="2204">
          <cell r="A2204" t="str">
            <v/>
          </cell>
          <cell r="B2204" t="str">
            <v/>
          </cell>
          <cell r="D2204" t="str">
            <v/>
          </cell>
          <cell r="F2204">
            <v>0</v>
          </cell>
          <cell r="G2204">
            <v>0</v>
          </cell>
        </row>
        <row r="2205">
          <cell r="A2205" t="str">
            <v/>
          </cell>
          <cell r="B2205" t="str">
            <v/>
          </cell>
          <cell r="D2205" t="str">
            <v/>
          </cell>
          <cell r="F2205">
            <v>0</v>
          </cell>
          <cell r="G2205">
            <v>0</v>
          </cell>
        </row>
        <row r="2206">
          <cell r="A2206" t="str">
            <v/>
          </cell>
          <cell r="B2206" t="str">
            <v/>
          </cell>
          <cell r="D2206" t="str">
            <v/>
          </cell>
          <cell r="F2206">
            <v>0</v>
          </cell>
          <cell r="G2206">
            <v>0</v>
          </cell>
        </row>
        <row r="2207">
          <cell r="A2207" t="str">
            <v/>
          </cell>
          <cell r="B2207" t="str">
            <v/>
          </cell>
          <cell r="D2207" t="str">
            <v/>
          </cell>
          <cell r="F2207">
            <v>0</v>
          </cell>
          <cell r="G2207">
            <v>0</v>
          </cell>
        </row>
        <row r="2208">
          <cell r="F2208" t="str">
            <v>Total B</v>
          </cell>
          <cell r="G2208">
            <v>0</v>
          </cell>
        </row>
        <row r="2209">
          <cell r="A2209" t="str">
            <v>C - EQUIPOS</v>
          </cell>
        </row>
        <row r="2210">
          <cell r="A2210" t="str">
            <v/>
          </cell>
          <cell r="B2210" t="str">
            <v/>
          </cell>
          <cell r="D2210" t="str">
            <v/>
          </cell>
          <cell r="F2210">
            <v>0</v>
          </cell>
          <cell r="G2210">
            <v>0</v>
          </cell>
        </row>
        <row r="2211">
          <cell r="A2211" t="str">
            <v/>
          </cell>
          <cell r="B2211" t="str">
            <v/>
          </cell>
          <cell r="D2211" t="str">
            <v/>
          </cell>
          <cell r="F2211">
            <v>0</v>
          </cell>
          <cell r="G2211">
            <v>0</v>
          </cell>
        </row>
        <row r="2212">
          <cell r="A2212" t="str">
            <v/>
          </cell>
          <cell r="B2212" t="str">
            <v/>
          </cell>
          <cell r="D2212" t="str">
            <v/>
          </cell>
          <cell r="F2212">
            <v>0</v>
          </cell>
          <cell r="G2212">
            <v>0</v>
          </cell>
        </row>
        <row r="2213">
          <cell r="A2213" t="str">
            <v/>
          </cell>
          <cell r="B2213" t="str">
            <v/>
          </cell>
          <cell r="D2213" t="str">
            <v/>
          </cell>
          <cell r="F2213">
            <v>0</v>
          </cell>
          <cell r="G2213">
            <v>0</v>
          </cell>
        </row>
        <row r="2214">
          <cell r="A2214" t="str">
            <v/>
          </cell>
          <cell r="B2214" t="str">
            <v/>
          </cell>
          <cell r="D2214" t="str">
            <v/>
          </cell>
          <cell r="F2214">
            <v>0</v>
          </cell>
          <cell r="G2214">
            <v>0</v>
          </cell>
        </row>
        <row r="2215">
          <cell r="A2215" t="str">
            <v/>
          </cell>
          <cell r="B2215" t="str">
            <v/>
          </cell>
          <cell r="D2215" t="str">
            <v/>
          </cell>
          <cell r="F2215">
            <v>0</v>
          </cell>
          <cell r="G2215">
            <v>0</v>
          </cell>
        </row>
        <row r="2216">
          <cell r="A2216" t="str">
            <v/>
          </cell>
          <cell r="B2216" t="str">
            <v/>
          </cell>
          <cell r="D2216" t="str">
            <v/>
          </cell>
          <cell r="F2216">
            <v>0</v>
          </cell>
          <cell r="G2216">
            <v>0</v>
          </cell>
        </row>
        <row r="2217">
          <cell r="A2217" t="str">
            <v/>
          </cell>
          <cell r="B2217" t="str">
            <v/>
          </cell>
          <cell r="D2217" t="str">
            <v/>
          </cell>
          <cell r="F2217">
            <v>0</v>
          </cell>
          <cell r="G2217">
            <v>0</v>
          </cell>
        </row>
        <row r="2218">
          <cell r="A2218" t="str">
            <v/>
          </cell>
          <cell r="B2218" t="str">
            <v/>
          </cell>
          <cell r="D2218" t="str">
            <v/>
          </cell>
          <cell r="F2218">
            <v>0</v>
          </cell>
          <cell r="G2218">
            <v>0</v>
          </cell>
        </row>
        <row r="2219">
          <cell r="A2219" t="str">
            <v/>
          </cell>
          <cell r="B2219" t="str">
            <v/>
          </cell>
          <cell r="D2219" t="str">
            <v/>
          </cell>
          <cell r="F2219">
            <v>0</v>
          </cell>
          <cell r="G2219">
            <v>0</v>
          </cell>
        </row>
        <row r="2220">
          <cell r="F2220" t="str">
            <v>Total C</v>
          </cell>
          <cell r="G2220">
            <v>0</v>
          </cell>
        </row>
        <row r="2222">
          <cell r="A2222" t="str">
            <v/>
          </cell>
          <cell r="B2222" t="str">
            <v/>
          </cell>
          <cell r="D2222" t="str">
            <v>COSTO NETO</v>
          </cell>
          <cell r="F2222" t="str">
            <v>Total D=A+B+C</v>
          </cell>
          <cell r="G2222">
            <v>0</v>
          </cell>
        </row>
        <row r="2224">
          <cell r="A2224" t="str">
            <v>ANALISIS DE PRECIOS</v>
          </cell>
        </row>
        <row r="2225">
          <cell r="A2225" t="str">
            <v>COMITENTE:</v>
          </cell>
          <cell r="B2225" t="str">
            <v>INSTITUTO PROVINCIAL DE LA VIVIENDA</v>
          </cell>
        </row>
        <row r="2226">
          <cell r="A2226" t="str">
            <v>CONTRATISTA:</v>
          </cell>
          <cell r="B2226">
            <v>0</v>
          </cell>
        </row>
        <row r="2227">
          <cell r="A2227" t="str">
            <v>OBRA:</v>
          </cell>
          <cell r="B2227">
            <v>0</v>
          </cell>
          <cell r="F2227" t="str">
            <v>PRECIOS A:</v>
          </cell>
          <cell r="G2227">
            <v>0</v>
          </cell>
        </row>
        <row r="2228">
          <cell r="A2228" t="str">
            <v>UBICACIÓN:</v>
          </cell>
          <cell r="B2228">
            <v>0</v>
          </cell>
        </row>
        <row r="2229">
          <cell r="A2229" t="str">
            <v>RUBRO:</v>
          </cell>
          <cell r="C2229">
            <v>0</v>
          </cell>
        </row>
        <row r="2230">
          <cell r="A2230" t="str">
            <v>ITEM:</v>
          </cell>
          <cell r="B2230" t="str">
            <v/>
          </cell>
          <cell r="C2230" t="str">
            <v/>
          </cell>
          <cell r="F2230" t="str">
            <v>UNIDAD:</v>
          </cell>
          <cell r="G2230" t="str">
            <v/>
          </cell>
        </row>
        <row r="2232">
          <cell r="A2232" t="str">
            <v>DATOS REDETERMINACION</v>
          </cell>
          <cell r="C2232" t="str">
            <v>DESIGNACION</v>
          </cell>
          <cell r="D2232" t="str">
            <v>U</v>
          </cell>
          <cell r="E2232" t="str">
            <v>Cantidad</v>
          </cell>
          <cell r="F2232" t="str">
            <v>$ Unitarios</v>
          </cell>
          <cell r="G2232" t="str">
            <v>$ Parcial</v>
          </cell>
        </row>
        <row r="2233">
          <cell r="A2233" t="str">
            <v>CÓDIGO</v>
          </cell>
          <cell r="B2233" t="str">
            <v>DESCRIPCIÓN</v>
          </cell>
        </row>
        <row r="2234">
          <cell r="A2234" t="str">
            <v>A - MATERIALES</v>
          </cell>
        </row>
        <row r="2235">
          <cell r="A2235" t="str">
            <v/>
          </cell>
          <cell r="B2235" t="str">
            <v/>
          </cell>
          <cell r="D2235" t="str">
            <v/>
          </cell>
          <cell r="F2235">
            <v>0</v>
          </cell>
          <cell r="G2235">
            <v>0</v>
          </cell>
        </row>
        <row r="2236">
          <cell r="A2236" t="str">
            <v/>
          </cell>
          <cell r="B2236" t="str">
            <v/>
          </cell>
          <cell r="D2236" t="str">
            <v/>
          </cell>
          <cell r="F2236">
            <v>0</v>
          </cell>
          <cell r="G2236">
            <v>0</v>
          </cell>
        </row>
        <row r="2237">
          <cell r="A2237" t="str">
            <v/>
          </cell>
          <cell r="B2237" t="str">
            <v/>
          </cell>
          <cell r="D2237" t="str">
            <v/>
          </cell>
          <cell r="F2237">
            <v>0</v>
          </cell>
          <cell r="G2237">
            <v>0</v>
          </cell>
        </row>
        <row r="2238">
          <cell r="A2238" t="str">
            <v/>
          </cell>
          <cell r="B2238" t="str">
            <v/>
          </cell>
          <cell r="D2238" t="str">
            <v/>
          </cell>
          <cell r="F2238">
            <v>0</v>
          </cell>
          <cell r="G2238">
            <v>0</v>
          </cell>
        </row>
        <row r="2239">
          <cell r="A2239" t="str">
            <v/>
          </cell>
          <cell r="B2239" t="str">
            <v/>
          </cell>
          <cell r="D2239" t="str">
            <v/>
          </cell>
          <cell r="F2239">
            <v>0</v>
          </cell>
          <cell r="G2239">
            <v>0</v>
          </cell>
        </row>
        <row r="2240">
          <cell r="A2240" t="str">
            <v/>
          </cell>
          <cell r="B2240" t="str">
            <v/>
          </cell>
          <cell r="D2240" t="str">
            <v/>
          </cell>
          <cell r="F2240">
            <v>0</v>
          </cell>
          <cell r="G2240">
            <v>0</v>
          </cell>
        </row>
        <row r="2241">
          <cell r="A2241" t="str">
            <v/>
          </cell>
          <cell r="B2241" t="str">
            <v/>
          </cell>
          <cell r="D2241" t="str">
            <v/>
          </cell>
          <cell r="F2241">
            <v>0</v>
          </cell>
          <cell r="G2241">
            <v>0</v>
          </cell>
        </row>
        <row r="2242">
          <cell r="A2242" t="str">
            <v/>
          </cell>
          <cell r="B2242" t="str">
            <v/>
          </cell>
          <cell r="D2242" t="str">
            <v/>
          </cell>
          <cell r="F2242">
            <v>0</v>
          </cell>
          <cell r="G2242">
            <v>0</v>
          </cell>
        </row>
        <row r="2243">
          <cell r="A2243" t="str">
            <v/>
          </cell>
          <cell r="B2243" t="str">
            <v/>
          </cell>
          <cell r="D2243" t="str">
            <v/>
          </cell>
          <cell r="F2243">
            <v>0</v>
          </cell>
          <cell r="G2243">
            <v>0</v>
          </cell>
        </row>
        <row r="2244">
          <cell r="A2244" t="str">
            <v/>
          </cell>
          <cell r="B2244" t="str">
            <v/>
          </cell>
          <cell r="D2244" t="str">
            <v/>
          </cell>
          <cell r="F2244">
            <v>0</v>
          </cell>
          <cell r="G2244">
            <v>0</v>
          </cell>
        </row>
        <row r="2245">
          <cell r="A2245" t="str">
            <v/>
          </cell>
          <cell r="B2245" t="str">
            <v/>
          </cell>
          <cell r="D2245" t="str">
            <v/>
          </cell>
          <cell r="F2245">
            <v>0</v>
          </cell>
          <cell r="G2245">
            <v>0</v>
          </cell>
        </row>
        <row r="2246">
          <cell r="A2246" t="str">
            <v/>
          </cell>
          <cell r="B2246" t="str">
            <v/>
          </cell>
          <cell r="D2246" t="str">
            <v/>
          </cell>
          <cell r="F2246">
            <v>0</v>
          </cell>
          <cell r="G2246">
            <v>0</v>
          </cell>
        </row>
        <row r="2247">
          <cell r="A2247" t="str">
            <v/>
          </cell>
          <cell r="B2247" t="str">
            <v/>
          </cell>
          <cell r="D2247" t="str">
            <v/>
          </cell>
          <cell r="F2247">
            <v>0</v>
          </cell>
          <cell r="G2247">
            <v>0</v>
          </cell>
        </row>
        <row r="2248">
          <cell r="A2248" t="str">
            <v/>
          </cell>
          <cell r="B2248" t="str">
            <v/>
          </cell>
          <cell r="D2248" t="str">
            <v/>
          </cell>
          <cell r="F2248">
            <v>0</v>
          </cell>
          <cell r="G2248">
            <v>0</v>
          </cell>
        </row>
        <row r="2249">
          <cell r="A2249" t="str">
            <v/>
          </cell>
          <cell r="B2249" t="str">
            <v/>
          </cell>
          <cell r="D2249" t="str">
            <v/>
          </cell>
          <cell r="F2249">
            <v>0</v>
          </cell>
          <cell r="G2249">
            <v>0</v>
          </cell>
        </row>
        <row r="2250">
          <cell r="A2250" t="str">
            <v/>
          </cell>
          <cell r="B2250" t="str">
            <v/>
          </cell>
          <cell r="D2250" t="str">
            <v/>
          </cell>
          <cell r="F2250">
            <v>0</v>
          </cell>
          <cell r="G2250">
            <v>0</v>
          </cell>
        </row>
        <row r="2251">
          <cell r="A2251" t="str">
            <v/>
          </cell>
          <cell r="B2251" t="str">
            <v/>
          </cell>
          <cell r="D2251" t="str">
            <v/>
          </cell>
          <cell r="F2251">
            <v>0</v>
          </cell>
          <cell r="G2251">
            <v>0</v>
          </cell>
        </row>
        <row r="2252">
          <cell r="A2252" t="str">
            <v/>
          </cell>
          <cell r="B2252" t="str">
            <v/>
          </cell>
          <cell r="D2252" t="str">
            <v/>
          </cell>
          <cell r="F2252">
            <v>0</v>
          </cell>
          <cell r="G2252">
            <v>0</v>
          </cell>
        </row>
        <row r="2253">
          <cell r="A2253" t="str">
            <v/>
          </cell>
          <cell r="B2253" t="str">
            <v/>
          </cell>
          <cell r="D2253" t="str">
            <v/>
          </cell>
          <cell r="F2253">
            <v>0</v>
          </cell>
          <cell r="G2253">
            <v>0</v>
          </cell>
        </row>
        <row r="2254">
          <cell r="A2254" t="str">
            <v/>
          </cell>
          <cell r="B2254" t="str">
            <v/>
          </cell>
          <cell r="D2254" t="str">
            <v/>
          </cell>
          <cell r="F2254">
            <v>0</v>
          </cell>
          <cell r="G2254">
            <v>0</v>
          </cell>
        </row>
        <row r="2255">
          <cell r="F2255" t="str">
            <v>Total A</v>
          </cell>
          <cell r="G2255">
            <v>0</v>
          </cell>
        </row>
        <row r="2256">
          <cell r="A2256" t="str">
            <v>B - MANO DE OBRA</v>
          </cell>
        </row>
        <row r="2257">
          <cell r="A2257" t="str">
            <v/>
          </cell>
          <cell r="B2257" t="str">
            <v/>
          </cell>
          <cell r="D2257" t="str">
            <v/>
          </cell>
          <cell r="F2257">
            <v>0</v>
          </cell>
          <cell r="G2257">
            <v>0</v>
          </cell>
        </row>
        <row r="2258">
          <cell r="A2258" t="str">
            <v/>
          </cell>
          <cell r="B2258" t="str">
            <v/>
          </cell>
          <cell r="D2258" t="str">
            <v/>
          </cell>
          <cell r="F2258">
            <v>0</v>
          </cell>
          <cell r="G2258">
            <v>0</v>
          </cell>
        </row>
        <row r="2259">
          <cell r="A2259" t="str">
            <v/>
          </cell>
          <cell r="B2259" t="str">
            <v/>
          </cell>
          <cell r="D2259" t="str">
            <v/>
          </cell>
          <cell r="F2259">
            <v>0</v>
          </cell>
          <cell r="G2259">
            <v>0</v>
          </cell>
        </row>
        <row r="2260">
          <cell r="A2260" t="str">
            <v/>
          </cell>
          <cell r="B2260" t="str">
            <v/>
          </cell>
          <cell r="D2260" t="str">
            <v/>
          </cell>
          <cell r="F2260">
            <v>0</v>
          </cell>
          <cell r="G2260">
            <v>0</v>
          </cell>
        </row>
        <row r="2261">
          <cell r="A2261" t="str">
            <v/>
          </cell>
          <cell r="B2261" t="str">
            <v/>
          </cell>
          <cell r="D2261" t="str">
            <v/>
          </cell>
          <cell r="F2261">
            <v>0</v>
          </cell>
          <cell r="G2261">
            <v>0</v>
          </cell>
        </row>
        <row r="2262">
          <cell r="A2262" t="str">
            <v/>
          </cell>
          <cell r="B2262" t="str">
            <v/>
          </cell>
          <cell r="D2262" t="str">
            <v/>
          </cell>
          <cell r="F2262">
            <v>0</v>
          </cell>
          <cell r="G2262">
            <v>0</v>
          </cell>
        </row>
        <row r="2263">
          <cell r="A2263" t="str">
            <v/>
          </cell>
          <cell r="B2263" t="str">
            <v/>
          </cell>
          <cell r="D2263" t="str">
            <v/>
          </cell>
          <cell r="F2263">
            <v>0</v>
          </cell>
          <cell r="G2263">
            <v>0</v>
          </cell>
        </row>
        <row r="2264">
          <cell r="A2264" t="str">
            <v/>
          </cell>
          <cell r="B2264" t="str">
            <v/>
          </cell>
          <cell r="D2264" t="str">
            <v/>
          </cell>
          <cell r="F2264">
            <v>0</v>
          </cell>
          <cell r="G2264">
            <v>0</v>
          </cell>
        </row>
        <row r="2265">
          <cell r="F2265" t="str">
            <v>Total B</v>
          </cell>
          <cell r="G2265">
            <v>0</v>
          </cell>
        </row>
        <row r="2266">
          <cell r="A2266" t="str">
            <v>C - EQUIPOS</v>
          </cell>
        </row>
        <row r="2267">
          <cell r="A2267" t="str">
            <v/>
          </cell>
          <cell r="B2267" t="str">
            <v/>
          </cell>
          <cell r="D2267" t="str">
            <v/>
          </cell>
          <cell r="F2267">
            <v>0</v>
          </cell>
          <cell r="G2267">
            <v>0</v>
          </cell>
        </row>
        <row r="2268">
          <cell r="A2268" t="str">
            <v/>
          </cell>
          <cell r="B2268" t="str">
            <v/>
          </cell>
          <cell r="D2268" t="str">
            <v/>
          </cell>
          <cell r="F2268">
            <v>0</v>
          </cell>
          <cell r="G2268">
            <v>0</v>
          </cell>
        </row>
        <row r="2269">
          <cell r="A2269" t="str">
            <v/>
          </cell>
          <cell r="B2269" t="str">
            <v/>
          </cell>
          <cell r="D2269" t="str">
            <v/>
          </cell>
          <cell r="F2269">
            <v>0</v>
          </cell>
          <cell r="G2269">
            <v>0</v>
          </cell>
        </row>
        <row r="2270">
          <cell r="A2270" t="str">
            <v/>
          </cell>
          <cell r="B2270" t="str">
            <v/>
          </cell>
          <cell r="D2270" t="str">
            <v/>
          </cell>
          <cell r="F2270">
            <v>0</v>
          </cell>
          <cell r="G2270">
            <v>0</v>
          </cell>
        </row>
        <row r="2271">
          <cell r="A2271" t="str">
            <v/>
          </cell>
          <cell r="B2271" t="str">
            <v/>
          </cell>
          <cell r="D2271" t="str">
            <v/>
          </cell>
          <cell r="F2271">
            <v>0</v>
          </cell>
          <cell r="G2271">
            <v>0</v>
          </cell>
        </row>
        <row r="2272">
          <cell r="A2272" t="str">
            <v/>
          </cell>
          <cell r="B2272" t="str">
            <v/>
          </cell>
          <cell r="D2272" t="str">
            <v/>
          </cell>
          <cell r="F2272">
            <v>0</v>
          </cell>
          <cell r="G2272">
            <v>0</v>
          </cell>
        </row>
        <row r="2273">
          <cell r="A2273" t="str">
            <v/>
          </cell>
          <cell r="B2273" t="str">
            <v/>
          </cell>
          <cell r="D2273" t="str">
            <v/>
          </cell>
          <cell r="F2273">
            <v>0</v>
          </cell>
          <cell r="G2273">
            <v>0</v>
          </cell>
        </row>
        <row r="2274">
          <cell r="A2274" t="str">
            <v/>
          </cell>
          <cell r="B2274" t="str">
            <v/>
          </cell>
          <cell r="D2274" t="str">
            <v/>
          </cell>
          <cell r="F2274">
            <v>0</v>
          </cell>
          <cell r="G2274">
            <v>0</v>
          </cell>
        </row>
        <row r="2275">
          <cell r="A2275" t="str">
            <v/>
          </cell>
          <cell r="B2275" t="str">
            <v/>
          </cell>
          <cell r="D2275" t="str">
            <v/>
          </cell>
          <cell r="F2275">
            <v>0</v>
          </cell>
          <cell r="G2275">
            <v>0</v>
          </cell>
        </row>
        <row r="2276">
          <cell r="A2276" t="str">
            <v/>
          </cell>
          <cell r="B2276" t="str">
            <v/>
          </cell>
          <cell r="D2276" t="str">
            <v/>
          </cell>
          <cell r="F2276">
            <v>0</v>
          </cell>
          <cell r="G2276">
            <v>0</v>
          </cell>
        </row>
        <row r="2277">
          <cell r="F2277" t="str">
            <v>Total C</v>
          </cell>
          <cell r="G2277">
            <v>0</v>
          </cell>
        </row>
        <row r="2279">
          <cell r="A2279" t="str">
            <v/>
          </cell>
          <cell r="B2279" t="str">
            <v/>
          </cell>
          <cell r="D2279" t="str">
            <v>COSTO NETO</v>
          </cell>
          <cell r="F2279" t="str">
            <v>Total D=A+B+C</v>
          </cell>
          <cell r="G2279">
            <v>0</v>
          </cell>
        </row>
        <row r="2281">
          <cell r="A2281" t="str">
            <v>ANALISIS DE PRECIOS</v>
          </cell>
        </row>
        <row r="2282">
          <cell r="A2282" t="str">
            <v>COMITENTE:</v>
          </cell>
          <cell r="B2282" t="str">
            <v>INSTITUTO PROVINCIAL DE LA VIVIENDA</v>
          </cell>
        </row>
        <row r="2283">
          <cell r="A2283" t="str">
            <v>CONTRATISTA:</v>
          </cell>
          <cell r="B2283">
            <v>0</v>
          </cell>
        </row>
        <row r="2284">
          <cell r="A2284" t="str">
            <v>OBRA:</v>
          </cell>
          <cell r="B2284">
            <v>0</v>
          </cell>
          <cell r="F2284" t="str">
            <v>PRECIOS A:</v>
          </cell>
          <cell r="G2284">
            <v>0</v>
          </cell>
        </row>
        <row r="2285">
          <cell r="A2285" t="str">
            <v>UBICACIÓN:</v>
          </cell>
          <cell r="B2285">
            <v>0</v>
          </cell>
        </row>
        <row r="2286">
          <cell r="A2286" t="str">
            <v>RUBRO:</v>
          </cell>
          <cell r="C2286">
            <v>0</v>
          </cell>
        </row>
        <row r="2287">
          <cell r="A2287" t="str">
            <v>ITEM:</v>
          </cell>
          <cell r="B2287" t="str">
            <v/>
          </cell>
          <cell r="C2287" t="str">
            <v/>
          </cell>
          <cell r="F2287" t="str">
            <v>UNIDAD:</v>
          </cell>
          <cell r="G2287" t="str">
            <v/>
          </cell>
        </row>
        <row r="2289">
          <cell r="A2289" t="str">
            <v>DATOS REDETERMINACION</v>
          </cell>
          <cell r="C2289" t="str">
            <v>DESIGNACION</v>
          </cell>
          <cell r="D2289" t="str">
            <v>U</v>
          </cell>
          <cell r="E2289" t="str">
            <v>Cantidad</v>
          </cell>
          <cell r="F2289" t="str">
            <v>$ Unitarios</v>
          </cell>
          <cell r="G2289" t="str">
            <v>$ Parcial</v>
          </cell>
        </row>
        <row r="2290">
          <cell r="A2290" t="str">
            <v>CÓDIGO</v>
          </cell>
          <cell r="B2290" t="str">
            <v>DESCRIPCIÓN</v>
          </cell>
        </row>
        <row r="2291">
          <cell r="A2291" t="str">
            <v>A - MATERIALES</v>
          </cell>
        </row>
        <row r="2292">
          <cell r="A2292" t="str">
            <v/>
          </cell>
          <cell r="B2292" t="str">
            <v/>
          </cell>
          <cell r="D2292" t="str">
            <v/>
          </cell>
          <cell r="F2292">
            <v>0</v>
          </cell>
          <cell r="G2292">
            <v>0</v>
          </cell>
        </row>
        <row r="2293">
          <cell r="A2293" t="str">
            <v/>
          </cell>
          <cell r="B2293" t="str">
            <v/>
          </cell>
          <cell r="D2293" t="str">
            <v/>
          </cell>
          <cell r="F2293">
            <v>0</v>
          </cell>
          <cell r="G2293">
            <v>0</v>
          </cell>
        </row>
        <row r="2294">
          <cell r="A2294" t="str">
            <v/>
          </cell>
          <cell r="B2294" t="str">
            <v/>
          </cell>
          <cell r="D2294" t="str">
            <v/>
          </cell>
          <cell r="F2294">
            <v>0</v>
          </cell>
          <cell r="G2294">
            <v>0</v>
          </cell>
        </row>
        <row r="2295">
          <cell r="A2295" t="str">
            <v/>
          </cell>
          <cell r="B2295" t="str">
            <v/>
          </cell>
          <cell r="D2295" t="str">
            <v/>
          </cell>
          <cell r="F2295">
            <v>0</v>
          </cell>
          <cell r="G2295">
            <v>0</v>
          </cell>
        </row>
        <row r="2296">
          <cell r="A2296" t="str">
            <v/>
          </cell>
          <cell r="B2296" t="str">
            <v/>
          </cell>
          <cell r="D2296" t="str">
            <v/>
          </cell>
          <cell r="F2296">
            <v>0</v>
          </cell>
          <cell r="G2296">
            <v>0</v>
          </cell>
        </row>
        <row r="2297">
          <cell r="A2297" t="str">
            <v/>
          </cell>
          <cell r="B2297" t="str">
            <v/>
          </cell>
          <cell r="D2297" t="str">
            <v/>
          </cell>
          <cell r="F2297">
            <v>0</v>
          </cell>
          <cell r="G2297">
            <v>0</v>
          </cell>
        </row>
        <row r="2298">
          <cell r="A2298" t="str">
            <v/>
          </cell>
          <cell r="B2298" t="str">
            <v/>
          </cell>
          <cell r="D2298" t="str">
            <v/>
          </cell>
          <cell r="F2298">
            <v>0</v>
          </cell>
          <cell r="G2298">
            <v>0</v>
          </cell>
        </row>
        <row r="2299">
          <cell r="A2299" t="str">
            <v/>
          </cell>
          <cell r="B2299" t="str">
            <v/>
          </cell>
          <cell r="D2299" t="str">
            <v/>
          </cell>
          <cell r="F2299">
            <v>0</v>
          </cell>
          <cell r="G2299">
            <v>0</v>
          </cell>
        </row>
        <row r="2300">
          <cell r="A2300" t="str">
            <v/>
          </cell>
          <cell r="B2300" t="str">
            <v/>
          </cell>
          <cell r="D2300" t="str">
            <v/>
          </cell>
          <cell r="F2300">
            <v>0</v>
          </cell>
          <cell r="G2300">
            <v>0</v>
          </cell>
        </row>
        <row r="2301">
          <cell r="A2301" t="str">
            <v/>
          </cell>
          <cell r="B2301" t="str">
            <v/>
          </cell>
          <cell r="D2301" t="str">
            <v/>
          </cell>
          <cell r="F2301">
            <v>0</v>
          </cell>
          <cell r="G2301">
            <v>0</v>
          </cell>
        </row>
        <row r="2302">
          <cell r="A2302" t="str">
            <v/>
          </cell>
          <cell r="B2302" t="str">
            <v/>
          </cell>
          <cell r="D2302" t="str">
            <v/>
          </cell>
          <cell r="F2302">
            <v>0</v>
          </cell>
          <cell r="G2302">
            <v>0</v>
          </cell>
        </row>
        <row r="2303">
          <cell r="A2303" t="str">
            <v/>
          </cell>
          <cell r="B2303" t="str">
            <v/>
          </cell>
          <cell r="D2303" t="str">
            <v/>
          </cell>
          <cell r="F2303">
            <v>0</v>
          </cell>
          <cell r="G2303">
            <v>0</v>
          </cell>
        </row>
        <row r="2304">
          <cell r="A2304" t="str">
            <v/>
          </cell>
          <cell r="B2304" t="str">
            <v/>
          </cell>
          <cell r="D2304" t="str">
            <v/>
          </cell>
          <cell r="F2304">
            <v>0</v>
          </cell>
          <cell r="G2304">
            <v>0</v>
          </cell>
        </row>
        <row r="2305">
          <cell r="A2305" t="str">
            <v/>
          </cell>
          <cell r="B2305" t="str">
            <v/>
          </cell>
          <cell r="D2305" t="str">
            <v/>
          </cell>
          <cell r="F2305">
            <v>0</v>
          </cell>
          <cell r="G2305">
            <v>0</v>
          </cell>
        </row>
        <row r="2306">
          <cell r="A2306" t="str">
            <v/>
          </cell>
          <cell r="B2306" t="str">
            <v/>
          </cell>
          <cell r="D2306" t="str">
            <v/>
          </cell>
          <cell r="F2306">
            <v>0</v>
          </cell>
          <cell r="G2306">
            <v>0</v>
          </cell>
        </row>
        <row r="2307">
          <cell r="A2307" t="str">
            <v/>
          </cell>
          <cell r="B2307" t="str">
            <v/>
          </cell>
          <cell r="D2307" t="str">
            <v/>
          </cell>
          <cell r="F2307">
            <v>0</v>
          </cell>
          <cell r="G2307">
            <v>0</v>
          </cell>
        </row>
        <row r="2308">
          <cell r="A2308" t="str">
            <v/>
          </cell>
          <cell r="B2308" t="str">
            <v/>
          </cell>
          <cell r="D2308" t="str">
            <v/>
          </cell>
          <cell r="F2308">
            <v>0</v>
          </cell>
          <cell r="G2308">
            <v>0</v>
          </cell>
        </row>
        <row r="2309">
          <cell r="A2309" t="str">
            <v/>
          </cell>
          <cell r="B2309" t="str">
            <v/>
          </cell>
          <cell r="D2309" t="str">
            <v/>
          </cell>
          <cell r="F2309">
            <v>0</v>
          </cell>
          <cell r="G2309">
            <v>0</v>
          </cell>
        </row>
        <row r="2310">
          <cell r="A2310" t="str">
            <v/>
          </cell>
          <cell r="B2310" t="str">
            <v/>
          </cell>
          <cell r="D2310" t="str">
            <v/>
          </cell>
          <cell r="F2310">
            <v>0</v>
          </cell>
          <cell r="G2310">
            <v>0</v>
          </cell>
        </row>
        <row r="2311">
          <cell r="A2311" t="str">
            <v/>
          </cell>
          <cell r="B2311" t="str">
            <v/>
          </cell>
          <cell r="D2311" t="str">
            <v/>
          </cell>
          <cell r="F2311">
            <v>0</v>
          </cell>
          <cell r="G2311">
            <v>0</v>
          </cell>
        </row>
        <row r="2312">
          <cell r="F2312" t="str">
            <v>Total A</v>
          </cell>
          <cell r="G2312">
            <v>0</v>
          </cell>
        </row>
        <row r="2313">
          <cell r="A2313" t="str">
            <v>B - MANO DE OBRA</v>
          </cell>
        </row>
        <row r="2314">
          <cell r="A2314" t="str">
            <v/>
          </cell>
          <cell r="B2314" t="str">
            <v/>
          </cell>
          <cell r="D2314" t="str">
            <v/>
          </cell>
          <cell r="F2314">
            <v>0</v>
          </cell>
          <cell r="G2314">
            <v>0</v>
          </cell>
        </row>
        <row r="2315">
          <cell r="A2315" t="str">
            <v/>
          </cell>
          <cell r="B2315" t="str">
            <v/>
          </cell>
          <cell r="D2315" t="str">
            <v/>
          </cell>
          <cell r="F2315">
            <v>0</v>
          </cell>
          <cell r="G2315">
            <v>0</v>
          </cell>
        </row>
        <row r="2316">
          <cell r="A2316" t="str">
            <v/>
          </cell>
          <cell r="B2316" t="str">
            <v/>
          </cell>
          <cell r="D2316" t="str">
            <v/>
          </cell>
          <cell r="F2316">
            <v>0</v>
          </cell>
          <cell r="G2316">
            <v>0</v>
          </cell>
        </row>
        <row r="2317">
          <cell r="A2317" t="str">
            <v/>
          </cell>
          <cell r="B2317" t="str">
            <v/>
          </cell>
          <cell r="D2317" t="str">
            <v/>
          </cell>
          <cell r="F2317">
            <v>0</v>
          </cell>
          <cell r="G2317">
            <v>0</v>
          </cell>
        </row>
        <row r="2318">
          <cell r="A2318" t="str">
            <v/>
          </cell>
          <cell r="B2318" t="str">
            <v/>
          </cell>
          <cell r="D2318" t="str">
            <v/>
          </cell>
          <cell r="F2318">
            <v>0</v>
          </cell>
          <cell r="G2318">
            <v>0</v>
          </cell>
        </row>
        <row r="2319">
          <cell r="A2319" t="str">
            <v/>
          </cell>
          <cell r="B2319" t="str">
            <v/>
          </cell>
          <cell r="D2319" t="str">
            <v/>
          </cell>
          <cell r="F2319">
            <v>0</v>
          </cell>
          <cell r="G2319">
            <v>0</v>
          </cell>
        </row>
        <row r="2320">
          <cell r="A2320" t="str">
            <v/>
          </cell>
          <cell r="B2320" t="str">
            <v/>
          </cell>
          <cell r="D2320" t="str">
            <v/>
          </cell>
          <cell r="F2320">
            <v>0</v>
          </cell>
          <cell r="G2320">
            <v>0</v>
          </cell>
        </row>
        <row r="2321">
          <cell r="A2321" t="str">
            <v/>
          </cell>
          <cell r="B2321" t="str">
            <v/>
          </cell>
          <cell r="D2321" t="str">
            <v/>
          </cell>
          <cell r="F2321">
            <v>0</v>
          </cell>
          <cell r="G2321">
            <v>0</v>
          </cell>
        </row>
        <row r="2322">
          <cell r="F2322" t="str">
            <v>Total B</v>
          </cell>
          <cell r="G2322">
            <v>0</v>
          </cell>
        </row>
        <row r="2323">
          <cell r="A2323" t="str">
            <v>C - EQUIPOS</v>
          </cell>
        </row>
        <row r="2324">
          <cell r="A2324" t="str">
            <v/>
          </cell>
          <cell r="B2324" t="str">
            <v/>
          </cell>
          <cell r="D2324" t="str">
            <v/>
          </cell>
          <cell r="F2324">
            <v>0</v>
          </cell>
          <cell r="G2324">
            <v>0</v>
          </cell>
        </row>
        <row r="2325">
          <cell r="A2325" t="str">
            <v/>
          </cell>
          <cell r="B2325" t="str">
            <v/>
          </cell>
          <cell r="D2325" t="str">
            <v/>
          </cell>
          <cell r="F2325">
            <v>0</v>
          </cell>
          <cell r="G2325">
            <v>0</v>
          </cell>
        </row>
        <row r="2326">
          <cell r="A2326" t="str">
            <v/>
          </cell>
          <cell r="B2326" t="str">
            <v/>
          </cell>
          <cell r="D2326" t="str">
            <v/>
          </cell>
          <cell r="F2326">
            <v>0</v>
          </cell>
          <cell r="G2326">
            <v>0</v>
          </cell>
        </row>
        <row r="2327">
          <cell r="A2327" t="str">
            <v/>
          </cell>
          <cell r="B2327" t="str">
            <v/>
          </cell>
          <cell r="D2327" t="str">
            <v/>
          </cell>
          <cell r="F2327">
            <v>0</v>
          </cell>
          <cell r="G2327">
            <v>0</v>
          </cell>
        </row>
        <row r="2328">
          <cell r="A2328" t="str">
            <v/>
          </cell>
          <cell r="B2328" t="str">
            <v/>
          </cell>
          <cell r="D2328" t="str">
            <v/>
          </cell>
          <cell r="F2328">
            <v>0</v>
          </cell>
          <cell r="G2328">
            <v>0</v>
          </cell>
        </row>
        <row r="2329">
          <cell r="A2329" t="str">
            <v/>
          </cell>
          <cell r="B2329" t="str">
            <v/>
          </cell>
          <cell r="D2329" t="str">
            <v/>
          </cell>
          <cell r="F2329">
            <v>0</v>
          </cell>
          <cell r="G2329">
            <v>0</v>
          </cell>
        </row>
        <row r="2330">
          <cell r="A2330" t="str">
            <v/>
          </cell>
          <cell r="B2330" t="str">
            <v/>
          </cell>
          <cell r="D2330" t="str">
            <v/>
          </cell>
          <cell r="F2330">
            <v>0</v>
          </cell>
          <cell r="G2330">
            <v>0</v>
          </cell>
        </row>
        <row r="2331">
          <cell r="A2331" t="str">
            <v/>
          </cell>
          <cell r="B2331" t="str">
            <v/>
          </cell>
          <cell r="D2331" t="str">
            <v/>
          </cell>
          <cell r="F2331">
            <v>0</v>
          </cell>
          <cell r="G2331">
            <v>0</v>
          </cell>
        </row>
        <row r="2332">
          <cell r="A2332" t="str">
            <v/>
          </cell>
          <cell r="B2332" t="str">
            <v/>
          </cell>
          <cell r="D2332" t="str">
            <v/>
          </cell>
          <cell r="F2332">
            <v>0</v>
          </cell>
          <cell r="G2332">
            <v>0</v>
          </cell>
        </row>
        <row r="2333">
          <cell r="A2333" t="str">
            <v/>
          </cell>
          <cell r="B2333" t="str">
            <v/>
          </cell>
          <cell r="D2333" t="str">
            <v/>
          </cell>
          <cell r="F2333">
            <v>0</v>
          </cell>
          <cell r="G2333">
            <v>0</v>
          </cell>
        </row>
        <row r="2334">
          <cell r="F2334" t="str">
            <v>Total C</v>
          </cell>
          <cell r="G2334">
            <v>0</v>
          </cell>
        </row>
        <row r="2336">
          <cell r="A2336" t="str">
            <v/>
          </cell>
          <cell r="B2336" t="str">
            <v/>
          </cell>
          <cell r="D2336" t="str">
            <v>COSTO NETO</v>
          </cell>
          <cell r="F2336" t="str">
            <v>Total D=A+B+C</v>
          </cell>
          <cell r="G2336">
            <v>0</v>
          </cell>
        </row>
        <row r="2338">
          <cell r="A2338" t="str">
            <v>ANALISIS DE PRECIOS</v>
          </cell>
        </row>
        <row r="2339">
          <cell r="A2339" t="str">
            <v>COMITENTE:</v>
          </cell>
          <cell r="B2339" t="str">
            <v>INSTITUTO PROVINCIAL DE LA VIVIENDA</v>
          </cell>
        </row>
        <row r="2340">
          <cell r="A2340" t="str">
            <v>CONTRATISTA:</v>
          </cell>
          <cell r="B2340">
            <v>0</v>
          </cell>
        </row>
        <row r="2341">
          <cell r="A2341" t="str">
            <v>OBRA:</v>
          </cell>
          <cell r="B2341">
            <v>0</v>
          </cell>
          <cell r="F2341" t="str">
            <v>PRECIOS A:</v>
          </cell>
          <cell r="G2341">
            <v>0</v>
          </cell>
        </row>
        <row r="2342">
          <cell r="A2342" t="str">
            <v>UBICACIÓN:</v>
          </cell>
          <cell r="B2342">
            <v>0</v>
          </cell>
        </row>
        <row r="2343">
          <cell r="A2343" t="str">
            <v>RUBRO:</v>
          </cell>
          <cell r="C2343">
            <v>0</v>
          </cell>
        </row>
        <row r="2344">
          <cell r="A2344" t="str">
            <v>ITEM:</v>
          </cell>
          <cell r="B2344" t="str">
            <v/>
          </cell>
          <cell r="C2344" t="str">
            <v/>
          </cell>
          <cell r="F2344" t="str">
            <v>UNIDAD:</v>
          </cell>
          <cell r="G2344" t="str">
            <v/>
          </cell>
        </row>
        <row r="2346">
          <cell r="A2346" t="str">
            <v>DATOS REDETERMINACION</v>
          </cell>
          <cell r="C2346" t="str">
            <v>DESIGNACION</v>
          </cell>
          <cell r="D2346" t="str">
            <v>U</v>
          </cell>
          <cell r="E2346" t="str">
            <v>Cantidad</v>
          </cell>
          <cell r="F2346" t="str">
            <v>$ Unitarios</v>
          </cell>
          <cell r="G2346" t="str">
            <v>$ Parcial</v>
          </cell>
        </row>
        <row r="2347">
          <cell r="A2347" t="str">
            <v>CÓDIGO</v>
          </cell>
          <cell r="B2347" t="str">
            <v>DESCRIPCIÓN</v>
          </cell>
        </row>
        <row r="2348">
          <cell r="A2348" t="str">
            <v>A - MATERIALES</v>
          </cell>
        </row>
        <row r="2349">
          <cell r="A2349" t="str">
            <v/>
          </cell>
          <cell r="B2349" t="str">
            <v/>
          </cell>
          <cell r="D2349" t="str">
            <v/>
          </cell>
          <cell r="F2349">
            <v>0</v>
          </cell>
          <cell r="G2349">
            <v>0</v>
          </cell>
        </row>
        <row r="2350">
          <cell r="A2350" t="str">
            <v/>
          </cell>
          <cell r="B2350" t="str">
            <v/>
          </cell>
          <cell r="D2350" t="str">
            <v/>
          </cell>
          <cell r="F2350">
            <v>0</v>
          </cell>
          <cell r="G2350">
            <v>0</v>
          </cell>
        </row>
        <row r="2351">
          <cell r="A2351" t="str">
            <v/>
          </cell>
          <cell r="B2351" t="str">
            <v/>
          </cell>
          <cell r="D2351" t="str">
            <v/>
          </cell>
          <cell r="F2351">
            <v>0</v>
          </cell>
          <cell r="G2351">
            <v>0</v>
          </cell>
        </row>
        <row r="2352">
          <cell r="A2352" t="str">
            <v/>
          </cell>
          <cell r="B2352" t="str">
            <v/>
          </cell>
          <cell r="D2352" t="str">
            <v/>
          </cell>
          <cell r="F2352">
            <v>0</v>
          </cell>
          <cell r="G2352">
            <v>0</v>
          </cell>
        </row>
        <row r="2353">
          <cell r="A2353" t="str">
            <v/>
          </cell>
          <cell r="B2353" t="str">
            <v/>
          </cell>
          <cell r="D2353" t="str">
            <v/>
          </cell>
          <cell r="F2353">
            <v>0</v>
          </cell>
          <cell r="G2353">
            <v>0</v>
          </cell>
        </row>
        <row r="2354">
          <cell r="A2354" t="str">
            <v/>
          </cell>
          <cell r="B2354" t="str">
            <v/>
          </cell>
          <cell r="D2354" t="str">
            <v/>
          </cell>
          <cell r="F2354">
            <v>0</v>
          </cell>
          <cell r="G2354">
            <v>0</v>
          </cell>
        </row>
        <row r="2355">
          <cell r="A2355" t="str">
            <v/>
          </cell>
          <cell r="B2355" t="str">
            <v/>
          </cell>
          <cell r="D2355" t="str">
            <v/>
          </cell>
          <cell r="F2355">
            <v>0</v>
          </cell>
          <cell r="G2355">
            <v>0</v>
          </cell>
        </row>
        <row r="2356">
          <cell r="A2356" t="str">
            <v/>
          </cell>
          <cell r="B2356" t="str">
            <v/>
          </cell>
          <cell r="D2356" t="str">
            <v/>
          </cell>
          <cell r="F2356">
            <v>0</v>
          </cell>
          <cell r="G2356">
            <v>0</v>
          </cell>
        </row>
        <row r="2357">
          <cell r="A2357" t="str">
            <v/>
          </cell>
          <cell r="B2357" t="str">
            <v/>
          </cell>
          <cell r="D2357" t="str">
            <v/>
          </cell>
          <cell r="F2357">
            <v>0</v>
          </cell>
          <cell r="G2357">
            <v>0</v>
          </cell>
        </row>
        <row r="2358">
          <cell r="A2358" t="str">
            <v/>
          </cell>
          <cell r="B2358" t="str">
            <v/>
          </cell>
          <cell r="D2358" t="str">
            <v/>
          </cell>
          <cell r="F2358">
            <v>0</v>
          </cell>
          <cell r="G2358">
            <v>0</v>
          </cell>
        </row>
        <row r="2359">
          <cell r="A2359" t="str">
            <v/>
          </cell>
          <cell r="B2359" t="str">
            <v/>
          </cell>
          <cell r="D2359" t="str">
            <v/>
          </cell>
          <cell r="F2359">
            <v>0</v>
          </cell>
          <cell r="G2359">
            <v>0</v>
          </cell>
        </row>
        <row r="2360">
          <cell r="A2360" t="str">
            <v/>
          </cell>
          <cell r="B2360" t="str">
            <v/>
          </cell>
          <cell r="D2360" t="str">
            <v/>
          </cell>
          <cell r="F2360">
            <v>0</v>
          </cell>
          <cell r="G2360">
            <v>0</v>
          </cell>
        </row>
        <row r="2361">
          <cell r="A2361" t="str">
            <v/>
          </cell>
          <cell r="B2361" t="str">
            <v/>
          </cell>
          <cell r="D2361" t="str">
            <v/>
          </cell>
          <cell r="F2361">
            <v>0</v>
          </cell>
          <cell r="G2361">
            <v>0</v>
          </cell>
        </row>
        <row r="2362">
          <cell r="A2362" t="str">
            <v/>
          </cell>
          <cell r="B2362" t="str">
            <v/>
          </cell>
          <cell r="D2362" t="str">
            <v/>
          </cell>
          <cell r="F2362">
            <v>0</v>
          </cell>
          <cell r="G2362">
            <v>0</v>
          </cell>
        </row>
        <row r="2363">
          <cell r="A2363" t="str">
            <v/>
          </cell>
          <cell r="B2363" t="str">
            <v/>
          </cell>
          <cell r="D2363" t="str">
            <v/>
          </cell>
          <cell r="F2363">
            <v>0</v>
          </cell>
          <cell r="G2363">
            <v>0</v>
          </cell>
        </row>
        <row r="2364">
          <cell r="A2364" t="str">
            <v/>
          </cell>
          <cell r="B2364" t="str">
            <v/>
          </cell>
          <cell r="D2364" t="str">
            <v/>
          </cell>
          <cell r="F2364">
            <v>0</v>
          </cell>
          <cell r="G2364">
            <v>0</v>
          </cell>
        </row>
        <row r="2365">
          <cell r="A2365" t="str">
            <v/>
          </cell>
          <cell r="B2365" t="str">
            <v/>
          </cell>
          <cell r="D2365" t="str">
            <v/>
          </cell>
          <cell r="F2365">
            <v>0</v>
          </cell>
          <cell r="G2365">
            <v>0</v>
          </cell>
        </row>
        <row r="2366">
          <cell r="A2366" t="str">
            <v/>
          </cell>
          <cell r="B2366" t="str">
            <v/>
          </cell>
          <cell r="D2366" t="str">
            <v/>
          </cell>
          <cell r="F2366">
            <v>0</v>
          </cell>
          <cell r="G2366">
            <v>0</v>
          </cell>
        </row>
        <row r="2367">
          <cell r="A2367" t="str">
            <v/>
          </cell>
          <cell r="B2367" t="str">
            <v/>
          </cell>
          <cell r="D2367" t="str">
            <v/>
          </cell>
          <cell r="F2367">
            <v>0</v>
          </cell>
          <cell r="G2367">
            <v>0</v>
          </cell>
        </row>
        <row r="2368">
          <cell r="A2368" t="str">
            <v/>
          </cell>
          <cell r="B2368" t="str">
            <v/>
          </cell>
          <cell r="D2368" t="str">
            <v/>
          </cell>
          <cell r="F2368">
            <v>0</v>
          </cell>
          <cell r="G2368">
            <v>0</v>
          </cell>
        </row>
        <row r="2369">
          <cell r="F2369" t="str">
            <v>Total A</v>
          </cell>
          <cell r="G2369">
            <v>0</v>
          </cell>
        </row>
        <row r="2370">
          <cell r="A2370" t="str">
            <v>B - MANO DE OBRA</v>
          </cell>
        </row>
        <row r="2371">
          <cell r="A2371" t="str">
            <v/>
          </cell>
          <cell r="B2371" t="str">
            <v/>
          </cell>
          <cell r="D2371" t="str">
            <v/>
          </cell>
          <cell r="F2371">
            <v>0</v>
          </cell>
          <cell r="G2371">
            <v>0</v>
          </cell>
        </row>
        <row r="2372">
          <cell r="A2372" t="str">
            <v/>
          </cell>
          <cell r="B2372" t="str">
            <v/>
          </cell>
          <cell r="D2372" t="str">
            <v/>
          </cell>
          <cell r="F2372">
            <v>0</v>
          </cell>
          <cell r="G2372">
            <v>0</v>
          </cell>
        </row>
        <row r="2373">
          <cell r="A2373" t="str">
            <v/>
          </cell>
          <cell r="B2373" t="str">
            <v/>
          </cell>
          <cell r="D2373" t="str">
            <v/>
          </cell>
          <cell r="F2373">
            <v>0</v>
          </cell>
          <cell r="G2373">
            <v>0</v>
          </cell>
        </row>
        <row r="2374">
          <cell r="A2374" t="str">
            <v/>
          </cell>
          <cell r="B2374" t="str">
            <v/>
          </cell>
          <cell r="D2374" t="str">
            <v/>
          </cell>
          <cell r="F2374">
            <v>0</v>
          </cell>
          <cell r="G2374">
            <v>0</v>
          </cell>
        </row>
        <row r="2375">
          <cell r="A2375" t="str">
            <v/>
          </cell>
          <cell r="B2375" t="str">
            <v/>
          </cell>
          <cell r="D2375" t="str">
            <v/>
          </cell>
          <cell r="F2375">
            <v>0</v>
          </cell>
          <cell r="G2375">
            <v>0</v>
          </cell>
        </row>
        <row r="2376">
          <cell r="A2376" t="str">
            <v/>
          </cell>
          <cell r="B2376" t="str">
            <v/>
          </cell>
          <cell r="D2376" t="str">
            <v/>
          </cell>
          <cell r="F2376">
            <v>0</v>
          </cell>
          <cell r="G2376">
            <v>0</v>
          </cell>
        </row>
        <row r="2377">
          <cell r="A2377" t="str">
            <v/>
          </cell>
          <cell r="B2377" t="str">
            <v/>
          </cell>
          <cell r="D2377" t="str">
            <v/>
          </cell>
          <cell r="F2377">
            <v>0</v>
          </cell>
          <cell r="G2377">
            <v>0</v>
          </cell>
        </row>
        <row r="2378">
          <cell r="A2378" t="str">
            <v/>
          </cell>
          <cell r="B2378" t="str">
            <v/>
          </cell>
          <cell r="D2378" t="str">
            <v/>
          </cell>
          <cell r="F2378">
            <v>0</v>
          </cell>
          <cell r="G2378">
            <v>0</v>
          </cell>
        </row>
        <row r="2379">
          <cell r="F2379" t="str">
            <v>Total B</v>
          </cell>
          <cell r="G2379">
            <v>0</v>
          </cell>
        </row>
        <row r="2380">
          <cell r="A2380" t="str">
            <v>C - EQUIPOS</v>
          </cell>
        </row>
        <row r="2381">
          <cell r="A2381" t="str">
            <v/>
          </cell>
          <cell r="B2381" t="str">
            <v/>
          </cell>
          <cell r="D2381" t="str">
            <v/>
          </cell>
          <cell r="F2381">
            <v>0</v>
          </cell>
          <cell r="G2381">
            <v>0</v>
          </cell>
        </row>
        <row r="2382">
          <cell r="A2382" t="str">
            <v/>
          </cell>
          <cell r="B2382" t="str">
            <v/>
          </cell>
          <cell r="D2382" t="str">
            <v/>
          </cell>
          <cell r="F2382">
            <v>0</v>
          </cell>
          <cell r="G2382">
            <v>0</v>
          </cell>
        </row>
        <row r="2383">
          <cell r="A2383" t="str">
            <v/>
          </cell>
          <cell r="B2383" t="str">
            <v/>
          </cell>
          <cell r="D2383" t="str">
            <v/>
          </cell>
          <cell r="F2383">
            <v>0</v>
          </cell>
          <cell r="G2383">
            <v>0</v>
          </cell>
        </row>
        <row r="2384">
          <cell r="A2384" t="str">
            <v/>
          </cell>
          <cell r="B2384" t="str">
            <v/>
          </cell>
          <cell r="D2384" t="str">
            <v/>
          </cell>
          <cell r="F2384">
            <v>0</v>
          </cell>
          <cell r="G2384">
            <v>0</v>
          </cell>
        </row>
        <row r="2385">
          <cell r="A2385" t="str">
            <v/>
          </cell>
          <cell r="B2385" t="str">
            <v/>
          </cell>
          <cell r="D2385" t="str">
            <v/>
          </cell>
          <cell r="F2385">
            <v>0</v>
          </cell>
          <cell r="G2385">
            <v>0</v>
          </cell>
        </row>
        <row r="2386">
          <cell r="A2386" t="str">
            <v/>
          </cell>
          <cell r="B2386" t="str">
            <v/>
          </cell>
          <cell r="D2386" t="str">
            <v/>
          </cell>
          <cell r="F2386">
            <v>0</v>
          </cell>
          <cell r="G2386">
            <v>0</v>
          </cell>
        </row>
        <row r="2387">
          <cell r="A2387" t="str">
            <v/>
          </cell>
          <cell r="B2387" t="str">
            <v/>
          </cell>
          <cell r="D2387" t="str">
            <v/>
          </cell>
          <cell r="F2387">
            <v>0</v>
          </cell>
          <cell r="G2387">
            <v>0</v>
          </cell>
        </row>
        <row r="2388">
          <cell r="A2388" t="str">
            <v/>
          </cell>
          <cell r="B2388" t="str">
            <v/>
          </cell>
          <cell r="D2388" t="str">
            <v/>
          </cell>
          <cell r="F2388">
            <v>0</v>
          </cell>
          <cell r="G2388">
            <v>0</v>
          </cell>
        </row>
        <row r="2389">
          <cell r="A2389" t="str">
            <v/>
          </cell>
          <cell r="B2389" t="str">
            <v/>
          </cell>
          <cell r="D2389" t="str">
            <v/>
          </cell>
          <cell r="F2389">
            <v>0</v>
          </cell>
          <cell r="G2389">
            <v>0</v>
          </cell>
        </row>
        <row r="2390">
          <cell r="A2390" t="str">
            <v/>
          </cell>
          <cell r="B2390" t="str">
            <v/>
          </cell>
          <cell r="D2390" t="str">
            <v/>
          </cell>
          <cell r="F2390">
            <v>0</v>
          </cell>
          <cell r="G2390">
            <v>0</v>
          </cell>
        </row>
        <row r="2391">
          <cell r="F2391" t="str">
            <v>Total C</v>
          </cell>
          <cell r="G2391">
            <v>0</v>
          </cell>
        </row>
        <row r="2393">
          <cell r="A2393" t="str">
            <v/>
          </cell>
          <cell r="B2393" t="str">
            <v/>
          </cell>
          <cell r="D2393" t="str">
            <v>COSTO NETO</v>
          </cell>
          <cell r="F2393" t="str">
            <v>Total D=A+B+C</v>
          </cell>
          <cell r="G2393">
            <v>0</v>
          </cell>
        </row>
        <row r="2395">
          <cell r="A2395" t="str">
            <v>ANALISIS DE PRECIOS</v>
          </cell>
        </row>
        <row r="2396">
          <cell r="A2396" t="str">
            <v>COMITENTE:</v>
          </cell>
          <cell r="B2396" t="str">
            <v>INSTITUTO PROVINCIAL DE LA VIVIENDA</v>
          </cell>
        </row>
        <row r="2397">
          <cell r="A2397" t="str">
            <v>CONTRATISTA:</v>
          </cell>
          <cell r="B2397">
            <v>0</v>
          </cell>
        </row>
        <row r="2398">
          <cell r="A2398" t="str">
            <v>OBRA:</v>
          </cell>
          <cell r="B2398">
            <v>0</v>
          </cell>
          <cell r="F2398" t="str">
            <v>PRECIOS A:</v>
          </cell>
          <cell r="G2398">
            <v>0</v>
          </cell>
        </row>
        <row r="2399">
          <cell r="A2399" t="str">
            <v>UBICACIÓN:</v>
          </cell>
          <cell r="B2399">
            <v>0</v>
          </cell>
        </row>
        <row r="2400">
          <cell r="A2400" t="str">
            <v>RUBRO:</v>
          </cell>
          <cell r="C2400">
            <v>0</v>
          </cell>
        </row>
        <row r="2401">
          <cell r="A2401" t="str">
            <v>ITEM:</v>
          </cell>
          <cell r="B2401" t="str">
            <v/>
          </cell>
          <cell r="C2401" t="str">
            <v/>
          </cell>
          <cell r="F2401" t="str">
            <v>UNIDAD:</v>
          </cell>
          <cell r="G2401" t="str">
            <v/>
          </cell>
        </row>
        <row r="2403">
          <cell r="A2403" t="str">
            <v>DATOS REDETERMINACION</v>
          </cell>
          <cell r="C2403" t="str">
            <v>DESIGNACION</v>
          </cell>
          <cell r="D2403" t="str">
            <v>U</v>
          </cell>
          <cell r="E2403" t="str">
            <v>Cantidad</v>
          </cell>
          <cell r="F2403" t="str">
            <v>$ Unitarios</v>
          </cell>
          <cell r="G2403" t="str">
            <v>$ Parcial</v>
          </cell>
        </row>
        <row r="2404">
          <cell r="A2404" t="str">
            <v>CÓDIGO</v>
          </cell>
          <cell r="B2404" t="str">
            <v>DESCRIPCIÓN</v>
          </cell>
        </row>
        <row r="2405">
          <cell r="A2405" t="str">
            <v>A - MATERIALES</v>
          </cell>
        </row>
        <row r="2406">
          <cell r="A2406" t="str">
            <v/>
          </cell>
          <cell r="B2406" t="str">
            <v/>
          </cell>
          <cell r="D2406" t="str">
            <v/>
          </cell>
          <cell r="F2406">
            <v>0</v>
          </cell>
          <cell r="G2406">
            <v>0</v>
          </cell>
        </row>
        <row r="2407">
          <cell r="A2407" t="str">
            <v/>
          </cell>
          <cell r="B2407" t="str">
            <v/>
          </cell>
          <cell r="D2407" t="str">
            <v/>
          </cell>
          <cell r="F2407">
            <v>0</v>
          </cell>
          <cell r="G2407">
            <v>0</v>
          </cell>
        </row>
        <row r="2408">
          <cell r="A2408" t="str">
            <v/>
          </cell>
          <cell r="B2408" t="str">
            <v/>
          </cell>
          <cell r="D2408" t="str">
            <v/>
          </cell>
          <cell r="F2408">
            <v>0</v>
          </cell>
          <cell r="G2408">
            <v>0</v>
          </cell>
        </row>
        <row r="2409">
          <cell r="A2409" t="str">
            <v/>
          </cell>
          <cell r="B2409" t="str">
            <v/>
          </cell>
          <cell r="D2409" t="str">
            <v/>
          </cell>
          <cell r="F2409">
            <v>0</v>
          </cell>
          <cell r="G2409">
            <v>0</v>
          </cell>
        </row>
        <row r="2410">
          <cell r="A2410" t="str">
            <v/>
          </cell>
          <cell r="B2410" t="str">
            <v/>
          </cell>
          <cell r="D2410" t="str">
            <v/>
          </cell>
          <cell r="F2410">
            <v>0</v>
          </cell>
          <cell r="G2410">
            <v>0</v>
          </cell>
        </row>
        <row r="2411">
          <cell r="A2411" t="str">
            <v/>
          </cell>
          <cell r="B2411" t="str">
            <v/>
          </cell>
          <cell r="D2411" t="str">
            <v/>
          </cell>
          <cell r="F2411">
            <v>0</v>
          </cell>
          <cell r="G2411">
            <v>0</v>
          </cell>
        </row>
        <row r="2412">
          <cell r="A2412" t="str">
            <v/>
          </cell>
          <cell r="B2412" t="str">
            <v/>
          </cell>
          <cell r="D2412" t="str">
            <v/>
          </cell>
          <cell r="F2412">
            <v>0</v>
          </cell>
          <cell r="G2412">
            <v>0</v>
          </cell>
        </row>
        <row r="2413">
          <cell r="A2413" t="str">
            <v/>
          </cell>
          <cell r="B2413" t="str">
            <v/>
          </cell>
          <cell r="D2413" t="str">
            <v/>
          </cell>
          <cell r="F2413">
            <v>0</v>
          </cell>
          <cell r="G2413">
            <v>0</v>
          </cell>
        </row>
        <row r="2414">
          <cell r="A2414" t="str">
            <v/>
          </cell>
          <cell r="B2414" t="str">
            <v/>
          </cell>
          <cell r="D2414" t="str">
            <v/>
          </cell>
          <cell r="F2414">
            <v>0</v>
          </cell>
          <cell r="G2414">
            <v>0</v>
          </cell>
        </row>
        <row r="2415">
          <cell r="A2415" t="str">
            <v/>
          </cell>
          <cell r="B2415" t="str">
            <v/>
          </cell>
          <cell r="D2415" t="str">
            <v/>
          </cell>
          <cell r="F2415">
            <v>0</v>
          </cell>
          <cell r="G2415">
            <v>0</v>
          </cell>
        </row>
        <row r="2416">
          <cell r="A2416" t="str">
            <v/>
          </cell>
          <cell r="B2416" t="str">
            <v/>
          </cell>
          <cell r="D2416" t="str">
            <v/>
          </cell>
          <cell r="F2416">
            <v>0</v>
          </cell>
          <cell r="G2416">
            <v>0</v>
          </cell>
        </row>
        <row r="2417">
          <cell r="A2417" t="str">
            <v/>
          </cell>
          <cell r="B2417" t="str">
            <v/>
          </cell>
          <cell r="D2417" t="str">
            <v/>
          </cell>
          <cell r="F2417">
            <v>0</v>
          </cell>
          <cell r="G2417">
            <v>0</v>
          </cell>
        </row>
        <row r="2418">
          <cell r="A2418" t="str">
            <v/>
          </cell>
          <cell r="B2418" t="str">
            <v/>
          </cell>
          <cell r="D2418" t="str">
            <v/>
          </cell>
          <cell r="F2418">
            <v>0</v>
          </cell>
          <cell r="G2418">
            <v>0</v>
          </cell>
        </row>
        <row r="2419">
          <cell r="A2419" t="str">
            <v/>
          </cell>
          <cell r="B2419" t="str">
            <v/>
          </cell>
          <cell r="D2419" t="str">
            <v/>
          </cell>
          <cell r="F2419">
            <v>0</v>
          </cell>
          <cell r="G2419">
            <v>0</v>
          </cell>
        </row>
        <row r="2420">
          <cell r="A2420" t="str">
            <v/>
          </cell>
          <cell r="B2420" t="str">
            <v/>
          </cell>
          <cell r="D2420" t="str">
            <v/>
          </cell>
          <cell r="F2420">
            <v>0</v>
          </cell>
          <cell r="G2420">
            <v>0</v>
          </cell>
        </row>
        <row r="2421">
          <cell r="A2421" t="str">
            <v/>
          </cell>
          <cell r="B2421" t="str">
            <v/>
          </cell>
          <cell r="D2421" t="str">
            <v/>
          </cell>
          <cell r="F2421">
            <v>0</v>
          </cell>
          <cell r="G2421">
            <v>0</v>
          </cell>
        </row>
        <row r="2422">
          <cell r="A2422" t="str">
            <v/>
          </cell>
          <cell r="B2422" t="str">
            <v/>
          </cell>
          <cell r="D2422" t="str">
            <v/>
          </cell>
          <cell r="F2422">
            <v>0</v>
          </cell>
          <cell r="G2422">
            <v>0</v>
          </cell>
        </row>
        <row r="2423">
          <cell r="A2423" t="str">
            <v/>
          </cell>
          <cell r="B2423" t="str">
            <v/>
          </cell>
          <cell r="D2423" t="str">
            <v/>
          </cell>
          <cell r="F2423">
            <v>0</v>
          </cell>
          <cell r="G2423">
            <v>0</v>
          </cell>
        </row>
        <row r="2424">
          <cell r="A2424" t="str">
            <v/>
          </cell>
          <cell r="B2424" t="str">
            <v/>
          </cell>
          <cell r="D2424" t="str">
            <v/>
          </cell>
          <cell r="F2424">
            <v>0</v>
          </cell>
          <cell r="G2424">
            <v>0</v>
          </cell>
        </row>
        <row r="2425">
          <cell r="A2425" t="str">
            <v/>
          </cell>
          <cell r="B2425" t="str">
            <v/>
          </cell>
          <cell r="D2425" t="str">
            <v/>
          </cell>
          <cell r="F2425">
            <v>0</v>
          </cell>
          <cell r="G2425">
            <v>0</v>
          </cell>
        </row>
        <row r="2426">
          <cell r="F2426" t="str">
            <v>Total A</v>
          </cell>
          <cell r="G2426">
            <v>0</v>
          </cell>
        </row>
        <row r="2427">
          <cell r="A2427" t="str">
            <v>B - MANO DE OBRA</v>
          </cell>
        </row>
        <row r="2428">
          <cell r="A2428" t="str">
            <v/>
          </cell>
          <cell r="B2428" t="str">
            <v/>
          </cell>
          <cell r="D2428" t="str">
            <v/>
          </cell>
          <cell r="F2428">
            <v>0</v>
          </cell>
          <cell r="G2428">
            <v>0</v>
          </cell>
        </row>
        <row r="2429">
          <cell r="A2429" t="str">
            <v/>
          </cell>
          <cell r="B2429" t="str">
            <v/>
          </cell>
          <cell r="D2429" t="str">
            <v/>
          </cell>
          <cell r="F2429">
            <v>0</v>
          </cell>
          <cell r="G2429">
            <v>0</v>
          </cell>
        </row>
        <row r="2430">
          <cell r="A2430" t="str">
            <v/>
          </cell>
          <cell r="B2430" t="str">
            <v/>
          </cell>
          <cell r="D2430" t="str">
            <v/>
          </cell>
          <cell r="F2430">
            <v>0</v>
          </cell>
          <cell r="G2430">
            <v>0</v>
          </cell>
        </row>
        <row r="2431">
          <cell r="A2431" t="str">
            <v/>
          </cell>
          <cell r="B2431" t="str">
            <v/>
          </cell>
          <cell r="D2431" t="str">
            <v/>
          </cell>
          <cell r="F2431">
            <v>0</v>
          </cell>
          <cell r="G2431">
            <v>0</v>
          </cell>
        </row>
        <row r="2432">
          <cell r="A2432" t="str">
            <v/>
          </cell>
          <cell r="B2432" t="str">
            <v/>
          </cell>
          <cell r="D2432" t="str">
            <v/>
          </cell>
          <cell r="F2432">
            <v>0</v>
          </cell>
          <cell r="G2432">
            <v>0</v>
          </cell>
        </row>
        <row r="2433">
          <cell r="A2433" t="str">
            <v/>
          </cell>
          <cell r="B2433" t="str">
            <v/>
          </cell>
          <cell r="D2433" t="str">
            <v/>
          </cell>
          <cell r="F2433">
            <v>0</v>
          </cell>
          <cell r="G2433">
            <v>0</v>
          </cell>
        </row>
        <row r="2434">
          <cell r="A2434" t="str">
            <v/>
          </cell>
          <cell r="B2434" t="str">
            <v/>
          </cell>
          <cell r="D2434" t="str">
            <v/>
          </cell>
          <cell r="F2434">
            <v>0</v>
          </cell>
          <cell r="G2434">
            <v>0</v>
          </cell>
        </row>
        <row r="2435">
          <cell r="A2435" t="str">
            <v/>
          </cell>
          <cell r="B2435" t="str">
            <v/>
          </cell>
          <cell r="D2435" t="str">
            <v/>
          </cell>
          <cell r="F2435">
            <v>0</v>
          </cell>
          <cell r="G2435">
            <v>0</v>
          </cell>
        </row>
        <row r="2436">
          <cell r="F2436" t="str">
            <v>Total B</v>
          </cell>
          <cell r="G2436">
            <v>0</v>
          </cell>
        </row>
        <row r="2437">
          <cell r="A2437" t="str">
            <v>C - EQUIPOS</v>
          </cell>
        </row>
        <row r="2438">
          <cell r="A2438" t="str">
            <v/>
          </cell>
          <cell r="B2438" t="str">
            <v/>
          </cell>
          <cell r="D2438" t="str">
            <v/>
          </cell>
          <cell r="F2438">
            <v>0</v>
          </cell>
          <cell r="G2438">
            <v>0</v>
          </cell>
        </row>
        <row r="2439">
          <cell r="A2439" t="str">
            <v/>
          </cell>
          <cell r="B2439" t="str">
            <v/>
          </cell>
          <cell r="D2439" t="str">
            <v/>
          </cell>
          <cell r="F2439">
            <v>0</v>
          </cell>
          <cell r="G2439">
            <v>0</v>
          </cell>
        </row>
        <row r="2440">
          <cell r="A2440" t="str">
            <v/>
          </cell>
          <cell r="B2440" t="str">
            <v/>
          </cell>
          <cell r="D2440" t="str">
            <v/>
          </cell>
          <cell r="F2440">
            <v>0</v>
          </cell>
          <cell r="G2440">
            <v>0</v>
          </cell>
        </row>
        <row r="2441">
          <cell r="A2441" t="str">
            <v/>
          </cell>
          <cell r="B2441" t="str">
            <v/>
          </cell>
          <cell r="D2441" t="str">
            <v/>
          </cell>
          <cell r="F2441">
            <v>0</v>
          </cell>
          <cell r="G2441">
            <v>0</v>
          </cell>
        </row>
        <row r="2442">
          <cell r="A2442" t="str">
            <v/>
          </cell>
          <cell r="B2442" t="str">
            <v/>
          </cell>
          <cell r="D2442" t="str">
            <v/>
          </cell>
          <cell r="F2442">
            <v>0</v>
          </cell>
          <cell r="G2442">
            <v>0</v>
          </cell>
        </row>
        <row r="2443">
          <cell r="A2443" t="str">
            <v/>
          </cell>
          <cell r="B2443" t="str">
            <v/>
          </cell>
          <cell r="D2443" t="str">
            <v/>
          </cell>
          <cell r="F2443">
            <v>0</v>
          </cell>
          <cell r="G2443">
            <v>0</v>
          </cell>
        </row>
        <row r="2444">
          <cell r="A2444" t="str">
            <v/>
          </cell>
          <cell r="B2444" t="str">
            <v/>
          </cell>
          <cell r="D2444" t="str">
            <v/>
          </cell>
          <cell r="F2444">
            <v>0</v>
          </cell>
          <cell r="G2444">
            <v>0</v>
          </cell>
        </row>
        <row r="2445">
          <cell r="A2445" t="str">
            <v/>
          </cell>
          <cell r="B2445" t="str">
            <v/>
          </cell>
          <cell r="D2445" t="str">
            <v/>
          </cell>
          <cell r="F2445">
            <v>0</v>
          </cell>
          <cell r="G2445">
            <v>0</v>
          </cell>
        </row>
        <row r="2446">
          <cell r="A2446" t="str">
            <v/>
          </cell>
          <cell r="B2446" t="str">
            <v/>
          </cell>
          <cell r="D2446" t="str">
            <v/>
          </cell>
          <cell r="F2446">
            <v>0</v>
          </cell>
          <cell r="G2446">
            <v>0</v>
          </cell>
        </row>
        <row r="2447">
          <cell r="A2447" t="str">
            <v/>
          </cell>
          <cell r="B2447" t="str">
            <v/>
          </cell>
          <cell r="D2447" t="str">
            <v/>
          </cell>
          <cell r="F2447">
            <v>0</v>
          </cell>
          <cell r="G2447">
            <v>0</v>
          </cell>
        </row>
        <row r="2448">
          <cell r="F2448" t="str">
            <v>Total C</v>
          </cell>
          <cell r="G2448">
            <v>0</v>
          </cell>
        </row>
        <row r="2450">
          <cell r="A2450" t="str">
            <v/>
          </cell>
          <cell r="B2450" t="str">
            <v/>
          </cell>
          <cell r="D2450" t="str">
            <v>COSTO NETO</v>
          </cell>
          <cell r="F2450" t="str">
            <v>Total D=A+B+C</v>
          </cell>
          <cell r="G2450">
            <v>0</v>
          </cell>
        </row>
        <row r="2452">
          <cell r="A2452" t="str">
            <v>ANALISIS DE PRECIOS</v>
          </cell>
        </row>
        <row r="2453">
          <cell r="A2453" t="str">
            <v>COMITENTE:</v>
          </cell>
          <cell r="B2453" t="str">
            <v>INSTITUTO PROVINCIAL DE LA VIVIENDA</v>
          </cell>
        </row>
        <row r="2454">
          <cell r="A2454" t="str">
            <v>CONTRATISTA:</v>
          </cell>
          <cell r="B2454">
            <v>0</v>
          </cell>
        </row>
        <row r="2455">
          <cell r="A2455" t="str">
            <v>OBRA:</v>
          </cell>
          <cell r="B2455">
            <v>0</v>
          </cell>
          <cell r="F2455" t="str">
            <v>PRECIOS A:</v>
          </cell>
          <cell r="G2455">
            <v>0</v>
          </cell>
        </row>
        <row r="2456">
          <cell r="A2456" t="str">
            <v>UBICACIÓN:</v>
          </cell>
          <cell r="B2456">
            <v>0</v>
          </cell>
        </row>
        <row r="2457">
          <cell r="A2457" t="str">
            <v>RUBRO:</v>
          </cell>
          <cell r="C2457">
            <v>0</v>
          </cell>
        </row>
        <row r="2458">
          <cell r="A2458" t="str">
            <v>ITEM:</v>
          </cell>
          <cell r="B2458" t="str">
            <v/>
          </cell>
          <cell r="C2458" t="str">
            <v/>
          </cell>
          <cell r="F2458" t="str">
            <v>UNIDAD:</v>
          </cell>
          <cell r="G2458" t="str">
            <v/>
          </cell>
        </row>
        <row r="2460">
          <cell r="A2460" t="str">
            <v>DATOS REDETERMINACION</v>
          </cell>
          <cell r="C2460" t="str">
            <v>DESIGNACION</v>
          </cell>
          <cell r="D2460" t="str">
            <v>U</v>
          </cell>
          <cell r="E2460" t="str">
            <v>Cantidad</v>
          </cell>
          <cell r="F2460" t="str">
            <v>$ Unitarios</v>
          </cell>
          <cell r="G2460" t="str">
            <v>$ Parcial</v>
          </cell>
        </row>
        <row r="2461">
          <cell r="A2461" t="str">
            <v>CÓDIGO</v>
          </cell>
          <cell r="B2461" t="str">
            <v>DESCRIPCIÓN</v>
          </cell>
        </row>
        <row r="2462">
          <cell r="A2462" t="str">
            <v>A - MATERIALES</v>
          </cell>
        </row>
        <row r="2463">
          <cell r="A2463" t="str">
            <v/>
          </cell>
          <cell r="B2463" t="str">
            <v/>
          </cell>
          <cell r="D2463" t="str">
            <v/>
          </cell>
          <cell r="F2463">
            <v>0</v>
          </cell>
          <cell r="G2463">
            <v>0</v>
          </cell>
        </row>
        <row r="2464">
          <cell r="A2464" t="str">
            <v/>
          </cell>
          <cell r="B2464" t="str">
            <v/>
          </cell>
          <cell r="D2464" t="str">
            <v/>
          </cell>
          <cell r="F2464">
            <v>0</v>
          </cell>
          <cell r="G2464">
            <v>0</v>
          </cell>
        </row>
        <row r="2465">
          <cell r="A2465" t="str">
            <v/>
          </cell>
          <cell r="B2465" t="str">
            <v/>
          </cell>
          <cell r="D2465" t="str">
            <v/>
          </cell>
          <cell r="F2465">
            <v>0</v>
          </cell>
          <cell r="G2465">
            <v>0</v>
          </cell>
        </row>
        <row r="2466">
          <cell r="A2466" t="str">
            <v/>
          </cell>
          <cell r="B2466" t="str">
            <v/>
          </cell>
          <cell r="D2466" t="str">
            <v/>
          </cell>
          <cell r="F2466">
            <v>0</v>
          </cell>
          <cell r="G2466">
            <v>0</v>
          </cell>
        </row>
        <row r="2467">
          <cell r="A2467" t="str">
            <v/>
          </cell>
          <cell r="B2467" t="str">
            <v/>
          </cell>
          <cell r="D2467" t="str">
            <v/>
          </cell>
          <cell r="F2467">
            <v>0</v>
          </cell>
          <cell r="G2467">
            <v>0</v>
          </cell>
        </row>
        <row r="2468">
          <cell r="A2468" t="str">
            <v/>
          </cell>
          <cell r="B2468" t="str">
            <v/>
          </cell>
          <cell r="D2468" t="str">
            <v/>
          </cell>
          <cell r="F2468">
            <v>0</v>
          </cell>
          <cell r="G2468">
            <v>0</v>
          </cell>
        </row>
        <row r="2469">
          <cell r="A2469" t="str">
            <v/>
          </cell>
          <cell r="B2469" t="str">
            <v/>
          </cell>
          <cell r="D2469" t="str">
            <v/>
          </cell>
          <cell r="F2469">
            <v>0</v>
          </cell>
          <cell r="G2469">
            <v>0</v>
          </cell>
        </row>
        <row r="2470">
          <cell r="A2470" t="str">
            <v/>
          </cell>
          <cell r="B2470" t="str">
            <v/>
          </cell>
          <cell r="D2470" t="str">
            <v/>
          </cell>
          <cell r="F2470">
            <v>0</v>
          </cell>
          <cell r="G2470">
            <v>0</v>
          </cell>
        </row>
        <row r="2471">
          <cell r="A2471" t="str">
            <v/>
          </cell>
          <cell r="B2471" t="str">
            <v/>
          </cell>
          <cell r="D2471" t="str">
            <v/>
          </cell>
          <cell r="F2471">
            <v>0</v>
          </cell>
          <cell r="G2471">
            <v>0</v>
          </cell>
        </row>
        <row r="2472">
          <cell r="A2472" t="str">
            <v/>
          </cell>
          <cell r="B2472" t="str">
            <v/>
          </cell>
          <cell r="D2472" t="str">
            <v/>
          </cell>
          <cell r="F2472">
            <v>0</v>
          </cell>
          <cell r="G2472">
            <v>0</v>
          </cell>
        </row>
        <row r="2473">
          <cell r="A2473" t="str">
            <v/>
          </cell>
          <cell r="B2473" t="str">
            <v/>
          </cell>
          <cell r="D2473" t="str">
            <v/>
          </cell>
          <cell r="F2473">
            <v>0</v>
          </cell>
          <cell r="G2473">
            <v>0</v>
          </cell>
        </row>
        <row r="2474">
          <cell r="A2474" t="str">
            <v/>
          </cell>
          <cell r="B2474" t="str">
            <v/>
          </cell>
          <cell r="D2474" t="str">
            <v/>
          </cell>
          <cell r="F2474">
            <v>0</v>
          </cell>
          <cell r="G2474">
            <v>0</v>
          </cell>
        </row>
        <row r="2475">
          <cell r="A2475" t="str">
            <v/>
          </cell>
          <cell r="B2475" t="str">
            <v/>
          </cell>
          <cell r="D2475" t="str">
            <v/>
          </cell>
          <cell r="F2475">
            <v>0</v>
          </cell>
          <cell r="G2475">
            <v>0</v>
          </cell>
        </row>
        <row r="2476">
          <cell r="A2476" t="str">
            <v/>
          </cell>
          <cell r="B2476" t="str">
            <v/>
          </cell>
          <cell r="D2476" t="str">
            <v/>
          </cell>
          <cell r="F2476">
            <v>0</v>
          </cell>
          <cell r="G2476">
            <v>0</v>
          </cell>
        </row>
        <row r="2477">
          <cell r="A2477" t="str">
            <v/>
          </cell>
          <cell r="B2477" t="str">
            <v/>
          </cell>
          <cell r="D2477" t="str">
            <v/>
          </cell>
          <cell r="F2477">
            <v>0</v>
          </cell>
          <cell r="G2477">
            <v>0</v>
          </cell>
        </row>
        <row r="2478">
          <cell r="A2478" t="str">
            <v/>
          </cell>
          <cell r="B2478" t="str">
            <v/>
          </cell>
          <cell r="D2478" t="str">
            <v/>
          </cell>
          <cell r="F2478">
            <v>0</v>
          </cell>
          <cell r="G2478">
            <v>0</v>
          </cell>
        </row>
        <row r="2479">
          <cell r="A2479" t="str">
            <v/>
          </cell>
          <cell r="B2479" t="str">
            <v/>
          </cell>
          <cell r="D2479" t="str">
            <v/>
          </cell>
          <cell r="F2479">
            <v>0</v>
          </cell>
          <cell r="G2479">
            <v>0</v>
          </cell>
        </row>
        <row r="2480">
          <cell r="A2480" t="str">
            <v/>
          </cell>
          <cell r="B2480" t="str">
            <v/>
          </cell>
          <cell r="D2480" t="str">
            <v/>
          </cell>
          <cell r="F2480">
            <v>0</v>
          </cell>
          <cell r="G2480">
            <v>0</v>
          </cell>
        </row>
        <row r="2481">
          <cell r="A2481" t="str">
            <v/>
          </cell>
          <cell r="B2481" t="str">
            <v/>
          </cell>
          <cell r="D2481" t="str">
            <v/>
          </cell>
          <cell r="F2481">
            <v>0</v>
          </cell>
          <cell r="G2481">
            <v>0</v>
          </cell>
        </row>
        <row r="2482">
          <cell r="A2482" t="str">
            <v/>
          </cell>
          <cell r="B2482" t="str">
            <v/>
          </cell>
          <cell r="D2482" t="str">
            <v/>
          </cell>
          <cell r="F2482">
            <v>0</v>
          </cell>
          <cell r="G2482">
            <v>0</v>
          </cell>
        </row>
        <row r="2483">
          <cell r="F2483" t="str">
            <v>Total A</v>
          </cell>
          <cell r="G2483">
            <v>0</v>
          </cell>
        </row>
        <row r="2484">
          <cell r="A2484" t="str">
            <v>B - MANO DE OBRA</v>
          </cell>
        </row>
        <row r="2485">
          <cell r="A2485" t="str">
            <v/>
          </cell>
          <cell r="B2485" t="str">
            <v/>
          </cell>
          <cell r="D2485" t="str">
            <v/>
          </cell>
          <cell r="F2485">
            <v>0</v>
          </cell>
          <cell r="G2485">
            <v>0</v>
          </cell>
        </row>
        <row r="2486">
          <cell r="A2486" t="str">
            <v/>
          </cell>
          <cell r="B2486" t="str">
            <v/>
          </cell>
          <cell r="D2486" t="str">
            <v/>
          </cell>
          <cell r="F2486">
            <v>0</v>
          </cell>
          <cell r="G2486">
            <v>0</v>
          </cell>
        </row>
        <row r="2487">
          <cell r="A2487" t="str">
            <v/>
          </cell>
          <cell r="B2487" t="str">
            <v/>
          </cell>
          <cell r="D2487" t="str">
            <v/>
          </cell>
          <cell r="F2487">
            <v>0</v>
          </cell>
          <cell r="G2487">
            <v>0</v>
          </cell>
        </row>
        <row r="2488">
          <cell r="A2488" t="str">
            <v/>
          </cell>
          <cell r="B2488" t="str">
            <v/>
          </cell>
          <cell r="D2488" t="str">
            <v/>
          </cell>
          <cell r="F2488">
            <v>0</v>
          </cell>
          <cell r="G2488">
            <v>0</v>
          </cell>
        </row>
        <row r="2489">
          <cell r="A2489" t="str">
            <v/>
          </cell>
          <cell r="B2489" t="str">
            <v/>
          </cell>
          <cell r="D2489" t="str">
            <v/>
          </cell>
          <cell r="F2489">
            <v>0</v>
          </cell>
          <cell r="G2489">
            <v>0</v>
          </cell>
        </row>
        <row r="2490">
          <cell r="A2490" t="str">
            <v/>
          </cell>
          <cell r="B2490" t="str">
            <v/>
          </cell>
          <cell r="D2490" t="str">
            <v/>
          </cell>
          <cell r="F2490">
            <v>0</v>
          </cell>
          <cell r="G2490">
            <v>0</v>
          </cell>
        </row>
        <row r="2491">
          <cell r="A2491" t="str">
            <v/>
          </cell>
          <cell r="B2491" t="str">
            <v/>
          </cell>
          <cell r="D2491" t="str">
            <v/>
          </cell>
          <cell r="F2491">
            <v>0</v>
          </cell>
          <cell r="G2491">
            <v>0</v>
          </cell>
        </row>
        <row r="2492">
          <cell r="A2492" t="str">
            <v/>
          </cell>
          <cell r="B2492" t="str">
            <v/>
          </cell>
          <cell r="D2492" t="str">
            <v/>
          </cell>
          <cell r="F2492">
            <v>0</v>
          </cell>
          <cell r="G2492">
            <v>0</v>
          </cell>
        </row>
        <row r="2493">
          <cell r="F2493" t="str">
            <v>Total B</v>
          </cell>
          <cell r="G2493">
            <v>0</v>
          </cell>
        </row>
        <row r="2494">
          <cell r="A2494" t="str">
            <v>C - EQUIPOS</v>
          </cell>
        </row>
        <row r="2495">
          <cell r="A2495" t="str">
            <v/>
          </cell>
          <cell r="B2495" t="str">
            <v/>
          </cell>
          <cell r="D2495" t="str">
            <v/>
          </cell>
          <cell r="F2495">
            <v>0</v>
          </cell>
          <cell r="G2495">
            <v>0</v>
          </cell>
        </row>
        <row r="2496">
          <cell r="A2496" t="str">
            <v/>
          </cell>
          <cell r="B2496" t="str">
            <v/>
          </cell>
          <cell r="D2496" t="str">
            <v/>
          </cell>
          <cell r="F2496">
            <v>0</v>
          </cell>
          <cell r="G2496">
            <v>0</v>
          </cell>
        </row>
        <row r="2497">
          <cell r="A2497" t="str">
            <v/>
          </cell>
          <cell r="B2497" t="str">
            <v/>
          </cell>
          <cell r="D2497" t="str">
            <v/>
          </cell>
          <cell r="F2497">
            <v>0</v>
          </cell>
          <cell r="G2497">
            <v>0</v>
          </cell>
        </row>
        <row r="2498">
          <cell r="A2498" t="str">
            <v/>
          </cell>
          <cell r="B2498" t="str">
            <v/>
          </cell>
          <cell r="D2498" t="str">
            <v/>
          </cell>
          <cell r="F2498">
            <v>0</v>
          </cell>
          <cell r="G2498">
            <v>0</v>
          </cell>
        </row>
        <row r="2499">
          <cell r="A2499" t="str">
            <v/>
          </cell>
          <cell r="B2499" t="str">
            <v/>
          </cell>
          <cell r="D2499" t="str">
            <v/>
          </cell>
          <cell r="F2499">
            <v>0</v>
          </cell>
          <cell r="G2499">
            <v>0</v>
          </cell>
        </row>
        <row r="2500">
          <cell r="A2500" t="str">
            <v/>
          </cell>
          <cell r="B2500" t="str">
            <v/>
          </cell>
          <cell r="D2500" t="str">
            <v/>
          </cell>
          <cell r="F2500">
            <v>0</v>
          </cell>
          <cell r="G2500">
            <v>0</v>
          </cell>
        </row>
        <row r="2501">
          <cell r="A2501" t="str">
            <v/>
          </cell>
          <cell r="B2501" t="str">
            <v/>
          </cell>
          <cell r="D2501" t="str">
            <v/>
          </cell>
          <cell r="F2501">
            <v>0</v>
          </cell>
          <cell r="G2501">
            <v>0</v>
          </cell>
        </row>
        <row r="2502">
          <cell r="A2502" t="str">
            <v/>
          </cell>
          <cell r="B2502" t="str">
            <v/>
          </cell>
          <cell r="D2502" t="str">
            <v/>
          </cell>
          <cell r="F2502">
            <v>0</v>
          </cell>
          <cell r="G2502">
            <v>0</v>
          </cell>
        </row>
        <row r="2503">
          <cell r="A2503" t="str">
            <v/>
          </cell>
          <cell r="B2503" t="str">
            <v/>
          </cell>
          <cell r="D2503" t="str">
            <v/>
          </cell>
          <cell r="F2503">
            <v>0</v>
          </cell>
          <cell r="G2503">
            <v>0</v>
          </cell>
        </row>
        <row r="2504">
          <cell r="A2504" t="str">
            <v/>
          </cell>
          <cell r="B2504" t="str">
            <v/>
          </cell>
          <cell r="D2504" t="str">
            <v/>
          </cell>
          <cell r="F2504">
            <v>0</v>
          </cell>
          <cell r="G2504">
            <v>0</v>
          </cell>
        </row>
        <row r="2505">
          <cell r="F2505" t="str">
            <v>Total C</v>
          </cell>
          <cell r="G2505">
            <v>0</v>
          </cell>
        </row>
        <row r="2507">
          <cell r="A2507" t="str">
            <v/>
          </cell>
          <cell r="B2507" t="str">
            <v/>
          </cell>
          <cell r="D2507" t="str">
            <v>COSTO NETO</v>
          </cell>
          <cell r="F2507" t="str">
            <v>Total D=A+B+C</v>
          </cell>
          <cell r="G2507">
            <v>0</v>
          </cell>
        </row>
        <row r="2509">
          <cell r="A2509" t="str">
            <v>ANALISIS DE PRECIOS</v>
          </cell>
        </row>
        <row r="2510">
          <cell r="A2510" t="str">
            <v>COMITENTE:</v>
          </cell>
          <cell r="B2510" t="str">
            <v>INSTITUTO PROVINCIAL DE LA VIVIENDA</v>
          </cell>
        </row>
        <row r="2511">
          <cell r="A2511" t="str">
            <v>CONTRATISTA:</v>
          </cell>
          <cell r="B2511">
            <v>0</v>
          </cell>
        </row>
        <row r="2512">
          <cell r="A2512" t="str">
            <v>OBRA:</v>
          </cell>
          <cell r="B2512">
            <v>0</v>
          </cell>
          <cell r="F2512" t="str">
            <v>PRECIOS A:</v>
          </cell>
          <cell r="G2512">
            <v>0</v>
          </cell>
        </row>
        <row r="2513">
          <cell r="A2513" t="str">
            <v>UBICACIÓN:</v>
          </cell>
          <cell r="B2513">
            <v>0</v>
          </cell>
        </row>
        <row r="2514">
          <cell r="A2514" t="str">
            <v>RUBRO:</v>
          </cell>
          <cell r="C2514">
            <v>0</v>
          </cell>
        </row>
        <row r="2515">
          <cell r="A2515" t="str">
            <v>ITEM:</v>
          </cell>
          <cell r="B2515" t="str">
            <v/>
          </cell>
          <cell r="C2515" t="str">
            <v/>
          </cell>
          <cell r="F2515" t="str">
            <v>UNIDAD:</v>
          </cell>
          <cell r="G2515" t="str">
            <v/>
          </cell>
        </row>
        <row r="2517">
          <cell r="A2517" t="str">
            <v>DATOS REDETERMINACION</v>
          </cell>
          <cell r="C2517" t="str">
            <v>DESIGNACION</v>
          </cell>
          <cell r="D2517" t="str">
            <v>U</v>
          </cell>
          <cell r="E2517" t="str">
            <v>Cantidad</v>
          </cell>
          <cell r="F2517" t="str">
            <v>$ Unitarios</v>
          </cell>
          <cell r="G2517" t="str">
            <v>$ Parcial</v>
          </cell>
        </row>
        <row r="2518">
          <cell r="A2518" t="str">
            <v>CÓDIGO</v>
          </cell>
          <cell r="B2518" t="str">
            <v>DESCRIPCIÓN</v>
          </cell>
        </row>
        <row r="2519">
          <cell r="A2519" t="str">
            <v>A - MATERIALES</v>
          </cell>
        </row>
        <row r="2520">
          <cell r="A2520" t="str">
            <v/>
          </cell>
          <cell r="B2520" t="str">
            <v/>
          </cell>
          <cell r="D2520" t="str">
            <v/>
          </cell>
          <cell r="F2520">
            <v>0</v>
          </cell>
          <cell r="G2520">
            <v>0</v>
          </cell>
        </row>
        <row r="2521">
          <cell r="A2521" t="str">
            <v/>
          </cell>
          <cell r="B2521" t="str">
            <v/>
          </cell>
          <cell r="D2521" t="str">
            <v/>
          </cell>
          <cell r="F2521">
            <v>0</v>
          </cell>
          <cell r="G2521">
            <v>0</v>
          </cell>
        </row>
        <row r="2522">
          <cell r="A2522" t="str">
            <v/>
          </cell>
          <cell r="B2522" t="str">
            <v/>
          </cell>
          <cell r="D2522" t="str">
            <v/>
          </cell>
          <cell r="F2522">
            <v>0</v>
          </cell>
          <cell r="G2522">
            <v>0</v>
          </cell>
        </row>
        <row r="2523">
          <cell r="A2523" t="str">
            <v/>
          </cell>
          <cell r="B2523" t="str">
            <v/>
          </cell>
          <cell r="D2523" t="str">
            <v/>
          </cell>
          <cell r="F2523">
            <v>0</v>
          </cell>
          <cell r="G2523">
            <v>0</v>
          </cell>
        </row>
        <row r="2524">
          <cell r="A2524" t="str">
            <v/>
          </cell>
          <cell r="B2524" t="str">
            <v/>
          </cell>
          <cell r="D2524" t="str">
            <v/>
          </cell>
          <cell r="F2524">
            <v>0</v>
          </cell>
          <cell r="G2524">
            <v>0</v>
          </cell>
        </row>
        <row r="2525">
          <cell r="A2525" t="str">
            <v/>
          </cell>
          <cell r="B2525" t="str">
            <v/>
          </cell>
          <cell r="D2525" t="str">
            <v/>
          </cell>
          <cell r="F2525">
            <v>0</v>
          </cell>
          <cell r="G2525">
            <v>0</v>
          </cell>
        </row>
        <row r="2526">
          <cell r="A2526" t="str">
            <v/>
          </cell>
          <cell r="B2526" t="str">
            <v/>
          </cell>
          <cell r="D2526" t="str">
            <v/>
          </cell>
          <cell r="F2526">
            <v>0</v>
          </cell>
          <cell r="G2526">
            <v>0</v>
          </cell>
        </row>
        <row r="2527">
          <cell r="A2527" t="str">
            <v/>
          </cell>
          <cell r="B2527" t="str">
            <v/>
          </cell>
          <cell r="D2527" t="str">
            <v/>
          </cell>
          <cell r="F2527">
            <v>0</v>
          </cell>
          <cell r="G2527">
            <v>0</v>
          </cell>
        </row>
        <row r="2528">
          <cell r="A2528" t="str">
            <v/>
          </cell>
          <cell r="B2528" t="str">
            <v/>
          </cell>
          <cell r="D2528" t="str">
            <v/>
          </cell>
          <cell r="F2528">
            <v>0</v>
          </cell>
          <cell r="G2528">
            <v>0</v>
          </cell>
        </row>
        <row r="2529">
          <cell r="A2529" t="str">
            <v/>
          </cell>
          <cell r="B2529" t="str">
            <v/>
          </cell>
          <cell r="D2529" t="str">
            <v/>
          </cell>
          <cell r="F2529">
            <v>0</v>
          </cell>
          <cell r="G2529">
            <v>0</v>
          </cell>
        </row>
        <row r="2530">
          <cell r="A2530" t="str">
            <v/>
          </cell>
          <cell r="B2530" t="str">
            <v/>
          </cell>
          <cell r="D2530" t="str">
            <v/>
          </cell>
          <cell r="F2530">
            <v>0</v>
          </cell>
          <cell r="G2530">
            <v>0</v>
          </cell>
        </row>
        <row r="2531">
          <cell r="A2531" t="str">
            <v/>
          </cell>
          <cell r="B2531" t="str">
            <v/>
          </cell>
          <cell r="D2531" t="str">
            <v/>
          </cell>
          <cell r="F2531">
            <v>0</v>
          </cell>
          <cell r="G2531">
            <v>0</v>
          </cell>
        </row>
        <row r="2532">
          <cell r="A2532" t="str">
            <v/>
          </cell>
          <cell r="B2532" t="str">
            <v/>
          </cell>
          <cell r="D2532" t="str">
            <v/>
          </cell>
          <cell r="F2532">
            <v>0</v>
          </cell>
          <cell r="G2532">
            <v>0</v>
          </cell>
        </row>
        <row r="2533">
          <cell r="A2533" t="str">
            <v/>
          </cell>
          <cell r="B2533" t="str">
            <v/>
          </cell>
          <cell r="D2533" t="str">
            <v/>
          </cell>
          <cell r="F2533">
            <v>0</v>
          </cell>
          <cell r="G2533">
            <v>0</v>
          </cell>
        </row>
        <row r="2534">
          <cell r="A2534" t="str">
            <v/>
          </cell>
          <cell r="B2534" t="str">
            <v/>
          </cell>
          <cell r="D2534" t="str">
            <v/>
          </cell>
          <cell r="F2534">
            <v>0</v>
          </cell>
          <cell r="G2534">
            <v>0</v>
          </cell>
        </row>
        <row r="2535">
          <cell r="A2535" t="str">
            <v/>
          </cell>
          <cell r="B2535" t="str">
            <v/>
          </cell>
          <cell r="D2535" t="str">
            <v/>
          </cell>
          <cell r="F2535">
            <v>0</v>
          </cell>
          <cell r="G2535">
            <v>0</v>
          </cell>
        </row>
        <row r="2536">
          <cell r="A2536" t="str">
            <v/>
          </cell>
          <cell r="B2536" t="str">
            <v/>
          </cell>
          <cell r="D2536" t="str">
            <v/>
          </cell>
          <cell r="F2536">
            <v>0</v>
          </cell>
          <cell r="G2536">
            <v>0</v>
          </cell>
        </row>
        <row r="2537">
          <cell r="A2537" t="str">
            <v/>
          </cell>
          <cell r="B2537" t="str">
            <v/>
          </cell>
          <cell r="D2537" t="str">
            <v/>
          </cell>
          <cell r="F2537">
            <v>0</v>
          </cell>
          <cell r="G2537">
            <v>0</v>
          </cell>
        </row>
        <row r="2538">
          <cell r="A2538" t="str">
            <v/>
          </cell>
          <cell r="B2538" t="str">
            <v/>
          </cell>
          <cell r="D2538" t="str">
            <v/>
          </cell>
          <cell r="F2538">
            <v>0</v>
          </cell>
          <cell r="G2538">
            <v>0</v>
          </cell>
        </row>
        <row r="2539">
          <cell r="A2539" t="str">
            <v/>
          </cell>
          <cell r="B2539" t="str">
            <v/>
          </cell>
          <cell r="D2539" t="str">
            <v/>
          </cell>
          <cell r="F2539">
            <v>0</v>
          </cell>
          <cell r="G2539">
            <v>0</v>
          </cell>
        </row>
        <row r="2540">
          <cell r="F2540" t="str">
            <v>Total A</v>
          </cell>
          <cell r="G2540">
            <v>0</v>
          </cell>
        </row>
        <row r="2541">
          <cell r="A2541" t="str">
            <v>B - MANO DE OBRA</v>
          </cell>
        </row>
        <row r="2542">
          <cell r="A2542" t="str">
            <v/>
          </cell>
          <cell r="B2542" t="str">
            <v/>
          </cell>
          <cell r="D2542" t="str">
            <v/>
          </cell>
          <cell r="F2542">
            <v>0</v>
          </cell>
          <cell r="G2542">
            <v>0</v>
          </cell>
        </row>
        <row r="2543">
          <cell r="A2543" t="str">
            <v/>
          </cell>
          <cell r="B2543" t="str">
            <v/>
          </cell>
          <cell r="D2543" t="str">
            <v/>
          </cell>
          <cell r="F2543">
            <v>0</v>
          </cell>
          <cell r="G2543">
            <v>0</v>
          </cell>
        </row>
        <row r="2544">
          <cell r="A2544" t="str">
            <v/>
          </cell>
          <cell r="B2544" t="str">
            <v/>
          </cell>
          <cell r="D2544" t="str">
            <v/>
          </cell>
          <cell r="F2544">
            <v>0</v>
          </cell>
          <cell r="G2544">
            <v>0</v>
          </cell>
        </row>
        <row r="2545">
          <cell r="A2545" t="str">
            <v/>
          </cell>
          <cell r="B2545" t="str">
            <v/>
          </cell>
          <cell r="D2545" t="str">
            <v/>
          </cell>
          <cell r="F2545">
            <v>0</v>
          </cell>
          <cell r="G2545">
            <v>0</v>
          </cell>
        </row>
        <row r="2546">
          <cell r="A2546" t="str">
            <v/>
          </cell>
          <cell r="B2546" t="str">
            <v/>
          </cell>
          <cell r="D2546" t="str">
            <v/>
          </cell>
          <cell r="F2546">
            <v>0</v>
          </cell>
          <cell r="G2546">
            <v>0</v>
          </cell>
        </row>
        <row r="2547">
          <cell r="A2547" t="str">
            <v/>
          </cell>
          <cell r="B2547" t="str">
            <v/>
          </cell>
          <cell r="D2547" t="str">
            <v/>
          </cell>
          <cell r="F2547">
            <v>0</v>
          </cell>
          <cell r="G2547">
            <v>0</v>
          </cell>
        </row>
        <row r="2548">
          <cell r="A2548" t="str">
            <v/>
          </cell>
          <cell r="B2548" t="str">
            <v/>
          </cell>
          <cell r="D2548" t="str">
            <v/>
          </cell>
          <cell r="F2548">
            <v>0</v>
          </cell>
          <cell r="G2548">
            <v>0</v>
          </cell>
        </row>
        <row r="2549">
          <cell r="A2549" t="str">
            <v/>
          </cell>
          <cell r="B2549" t="str">
            <v/>
          </cell>
          <cell r="D2549" t="str">
            <v/>
          </cell>
          <cell r="F2549">
            <v>0</v>
          </cell>
          <cell r="G2549">
            <v>0</v>
          </cell>
        </row>
        <row r="2550">
          <cell r="F2550" t="str">
            <v>Total B</v>
          </cell>
          <cell r="G2550">
            <v>0</v>
          </cell>
        </row>
        <row r="2551">
          <cell r="A2551" t="str">
            <v>C - EQUIPOS</v>
          </cell>
        </row>
        <row r="2552">
          <cell r="A2552" t="str">
            <v/>
          </cell>
          <cell r="B2552" t="str">
            <v/>
          </cell>
          <cell r="D2552" t="str">
            <v/>
          </cell>
          <cell r="F2552">
            <v>0</v>
          </cell>
          <cell r="G2552">
            <v>0</v>
          </cell>
        </row>
        <row r="2553">
          <cell r="A2553" t="str">
            <v/>
          </cell>
          <cell r="B2553" t="str">
            <v/>
          </cell>
          <cell r="D2553" t="str">
            <v/>
          </cell>
          <cell r="F2553">
            <v>0</v>
          </cell>
          <cell r="G2553">
            <v>0</v>
          </cell>
        </row>
        <row r="2554">
          <cell r="A2554" t="str">
            <v/>
          </cell>
          <cell r="B2554" t="str">
            <v/>
          </cell>
          <cell r="D2554" t="str">
            <v/>
          </cell>
          <cell r="F2554">
            <v>0</v>
          </cell>
          <cell r="G2554">
            <v>0</v>
          </cell>
        </row>
        <row r="2555">
          <cell r="A2555" t="str">
            <v/>
          </cell>
          <cell r="B2555" t="str">
            <v/>
          </cell>
          <cell r="D2555" t="str">
            <v/>
          </cell>
          <cell r="F2555">
            <v>0</v>
          </cell>
          <cell r="G2555">
            <v>0</v>
          </cell>
        </row>
        <row r="2556">
          <cell r="A2556" t="str">
            <v/>
          </cell>
          <cell r="B2556" t="str">
            <v/>
          </cell>
          <cell r="D2556" t="str">
            <v/>
          </cell>
          <cell r="F2556">
            <v>0</v>
          </cell>
          <cell r="G2556">
            <v>0</v>
          </cell>
        </row>
        <row r="2557">
          <cell r="A2557" t="str">
            <v/>
          </cell>
          <cell r="B2557" t="str">
            <v/>
          </cell>
          <cell r="D2557" t="str">
            <v/>
          </cell>
          <cell r="F2557">
            <v>0</v>
          </cell>
          <cell r="G2557">
            <v>0</v>
          </cell>
        </row>
        <row r="2558">
          <cell r="A2558" t="str">
            <v/>
          </cell>
          <cell r="B2558" t="str">
            <v/>
          </cell>
          <cell r="D2558" t="str">
            <v/>
          </cell>
          <cell r="F2558">
            <v>0</v>
          </cell>
          <cell r="G2558">
            <v>0</v>
          </cell>
        </row>
        <row r="2559">
          <cell r="A2559" t="str">
            <v/>
          </cell>
          <cell r="B2559" t="str">
            <v/>
          </cell>
          <cell r="D2559" t="str">
            <v/>
          </cell>
          <cell r="F2559">
            <v>0</v>
          </cell>
          <cell r="G2559">
            <v>0</v>
          </cell>
        </row>
        <row r="2560">
          <cell r="A2560" t="str">
            <v/>
          </cell>
          <cell r="B2560" t="str">
            <v/>
          </cell>
          <cell r="D2560" t="str">
            <v/>
          </cell>
          <cell r="F2560">
            <v>0</v>
          </cell>
          <cell r="G2560">
            <v>0</v>
          </cell>
        </row>
        <row r="2561">
          <cell r="A2561" t="str">
            <v/>
          </cell>
          <cell r="B2561" t="str">
            <v/>
          </cell>
          <cell r="D2561" t="str">
            <v/>
          </cell>
          <cell r="F2561">
            <v>0</v>
          </cell>
          <cell r="G2561">
            <v>0</v>
          </cell>
        </row>
        <row r="2562">
          <cell r="F2562" t="str">
            <v>Total C</v>
          </cell>
          <cell r="G2562">
            <v>0</v>
          </cell>
        </row>
        <row r="2564">
          <cell r="A2564" t="str">
            <v/>
          </cell>
          <cell r="B2564" t="str">
            <v/>
          </cell>
          <cell r="D2564" t="str">
            <v>COSTO NETO</v>
          </cell>
          <cell r="F2564" t="str">
            <v>Total D=A+B+C</v>
          </cell>
          <cell r="G2564">
            <v>0</v>
          </cell>
        </row>
        <row r="2566">
          <cell r="A2566" t="str">
            <v>ANALISIS DE PRECIOS</v>
          </cell>
        </row>
        <row r="2567">
          <cell r="A2567" t="str">
            <v>COMITENTE:</v>
          </cell>
          <cell r="B2567" t="str">
            <v>INSTITUTO PROVINCIAL DE LA VIVIENDA</v>
          </cell>
        </row>
        <row r="2568">
          <cell r="A2568" t="str">
            <v>CONTRATISTA:</v>
          </cell>
          <cell r="B2568">
            <v>0</v>
          </cell>
        </row>
        <row r="2569">
          <cell r="A2569" t="str">
            <v>OBRA:</v>
          </cell>
          <cell r="B2569">
            <v>0</v>
          </cell>
          <cell r="F2569" t="str">
            <v>PRECIOS A:</v>
          </cell>
          <cell r="G2569">
            <v>0</v>
          </cell>
        </row>
        <row r="2570">
          <cell r="A2570" t="str">
            <v>UBICACIÓN:</v>
          </cell>
          <cell r="B2570">
            <v>0</v>
          </cell>
        </row>
        <row r="2571">
          <cell r="A2571" t="str">
            <v>RUBRO:</v>
          </cell>
          <cell r="C2571">
            <v>0</v>
          </cell>
        </row>
        <row r="2572">
          <cell r="A2572" t="str">
            <v>ITEM:</v>
          </cell>
          <cell r="B2572" t="str">
            <v/>
          </cell>
          <cell r="C2572" t="str">
            <v/>
          </cell>
          <cell r="F2572" t="str">
            <v>UNIDAD:</v>
          </cell>
          <cell r="G2572" t="str">
            <v/>
          </cell>
        </row>
        <row r="2574">
          <cell r="A2574" t="str">
            <v>DATOS REDETERMINACION</v>
          </cell>
          <cell r="C2574" t="str">
            <v>DESIGNACION</v>
          </cell>
          <cell r="D2574" t="str">
            <v>U</v>
          </cell>
          <cell r="E2574" t="str">
            <v>Cantidad</v>
          </cell>
          <cell r="F2574" t="str">
            <v>$ Unitarios</v>
          </cell>
          <cell r="G2574" t="str">
            <v>$ Parcial</v>
          </cell>
        </row>
        <row r="2575">
          <cell r="A2575" t="str">
            <v>CÓDIGO</v>
          </cell>
          <cell r="B2575" t="str">
            <v>DESCRIPCIÓN</v>
          </cell>
        </row>
        <row r="2576">
          <cell r="A2576" t="str">
            <v>A - MATERIALES</v>
          </cell>
        </row>
        <row r="2577">
          <cell r="A2577" t="str">
            <v/>
          </cell>
          <cell r="B2577" t="str">
            <v/>
          </cell>
          <cell r="D2577" t="str">
            <v/>
          </cell>
          <cell r="F2577">
            <v>0</v>
          </cell>
          <cell r="G2577">
            <v>0</v>
          </cell>
        </row>
        <row r="2578">
          <cell r="A2578" t="str">
            <v/>
          </cell>
          <cell r="B2578" t="str">
            <v/>
          </cell>
          <cell r="D2578" t="str">
            <v/>
          </cell>
          <cell r="F2578">
            <v>0</v>
          </cell>
          <cell r="G2578">
            <v>0</v>
          </cell>
        </row>
        <row r="2579">
          <cell r="A2579" t="str">
            <v/>
          </cell>
          <cell r="B2579" t="str">
            <v/>
          </cell>
          <cell r="D2579" t="str">
            <v/>
          </cell>
          <cell r="F2579">
            <v>0</v>
          </cell>
          <cell r="G2579">
            <v>0</v>
          </cell>
        </row>
        <row r="2580">
          <cell r="A2580" t="str">
            <v/>
          </cell>
          <cell r="B2580" t="str">
            <v/>
          </cell>
          <cell r="D2580" t="str">
            <v/>
          </cell>
          <cell r="F2580">
            <v>0</v>
          </cell>
          <cell r="G2580">
            <v>0</v>
          </cell>
        </row>
        <row r="2581">
          <cell r="A2581" t="str">
            <v/>
          </cell>
          <cell r="B2581" t="str">
            <v/>
          </cell>
          <cell r="D2581" t="str">
            <v/>
          </cell>
          <cell r="F2581">
            <v>0</v>
          </cell>
          <cell r="G2581">
            <v>0</v>
          </cell>
        </row>
        <row r="2582">
          <cell r="A2582" t="str">
            <v/>
          </cell>
          <cell r="B2582" t="str">
            <v/>
          </cell>
          <cell r="D2582" t="str">
            <v/>
          </cell>
          <cell r="F2582">
            <v>0</v>
          </cell>
          <cell r="G2582">
            <v>0</v>
          </cell>
        </row>
        <row r="2583">
          <cell r="A2583" t="str">
            <v/>
          </cell>
          <cell r="B2583" t="str">
            <v/>
          </cell>
          <cell r="D2583" t="str">
            <v/>
          </cell>
          <cell r="F2583">
            <v>0</v>
          </cell>
          <cell r="G2583">
            <v>0</v>
          </cell>
        </row>
        <row r="2584">
          <cell r="A2584" t="str">
            <v/>
          </cell>
          <cell r="B2584" t="str">
            <v/>
          </cell>
          <cell r="D2584" t="str">
            <v/>
          </cell>
          <cell r="F2584">
            <v>0</v>
          </cell>
          <cell r="G2584">
            <v>0</v>
          </cell>
        </row>
        <row r="2585">
          <cell r="A2585" t="str">
            <v/>
          </cell>
          <cell r="B2585" t="str">
            <v/>
          </cell>
          <cell r="D2585" t="str">
            <v/>
          </cell>
          <cell r="F2585">
            <v>0</v>
          </cell>
          <cell r="G2585">
            <v>0</v>
          </cell>
        </row>
        <row r="2586">
          <cell r="A2586" t="str">
            <v/>
          </cell>
          <cell r="B2586" t="str">
            <v/>
          </cell>
          <cell r="D2586" t="str">
            <v/>
          </cell>
          <cell r="F2586">
            <v>0</v>
          </cell>
          <cell r="G2586">
            <v>0</v>
          </cell>
        </row>
        <row r="2587">
          <cell r="A2587" t="str">
            <v/>
          </cell>
          <cell r="B2587" t="str">
            <v/>
          </cell>
          <cell r="D2587" t="str">
            <v/>
          </cell>
          <cell r="F2587">
            <v>0</v>
          </cell>
          <cell r="G2587">
            <v>0</v>
          </cell>
        </row>
        <row r="2588">
          <cell r="A2588" t="str">
            <v/>
          </cell>
          <cell r="B2588" t="str">
            <v/>
          </cell>
          <cell r="D2588" t="str">
            <v/>
          </cell>
          <cell r="F2588">
            <v>0</v>
          </cell>
          <cell r="G2588">
            <v>0</v>
          </cell>
        </row>
        <row r="2589">
          <cell r="A2589" t="str">
            <v/>
          </cell>
          <cell r="B2589" t="str">
            <v/>
          </cell>
          <cell r="D2589" t="str">
            <v/>
          </cell>
          <cell r="F2589">
            <v>0</v>
          </cell>
          <cell r="G2589">
            <v>0</v>
          </cell>
        </row>
        <row r="2590">
          <cell r="A2590" t="str">
            <v/>
          </cell>
          <cell r="B2590" t="str">
            <v/>
          </cell>
          <cell r="D2590" t="str">
            <v/>
          </cell>
          <cell r="F2590">
            <v>0</v>
          </cell>
          <cell r="G2590">
            <v>0</v>
          </cell>
        </row>
        <row r="2591">
          <cell r="A2591" t="str">
            <v/>
          </cell>
          <cell r="B2591" t="str">
            <v/>
          </cell>
          <cell r="D2591" t="str">
            <v/>
          </cell>
          <cell r="F2591">
            <v>0</v>
          </cell>
          <cell r="G2591">
            <v>0</v>
          </cell>
        </row>
        <row r="2592">
          <cell r="A2592" t="str">
            <v/>
          </cell>
          <cell r="B2592" t="str">
            <v/>
          </cell>
          <cell r="D2592" t="str">
            <v/>
          </cell>
          <cell r="F2592">
            <v>0</v>
          </cell>
          <cell r="G2592">
            <v>0</v>
          </cell>
        </row>
        <row r="2593">
          <cell r="A2593" t="str">
            <v/>
          </cell>
          <cell r="B2593" t="str">
            <v/>
          </cell>
          <cell r="D2593" t="str">
            <v/>
          </cell>
          <cell r="F2593">
            <v>0</v>
          </cell>
          <cell r="G2593">
            <v>0</v>
          </cell>
        </row>
        <row r="2594">
          <cell r="A2594" t="str">
            <v/>
          </cell>
          <cell r="B2594" t="str">
            <v/>
          </cell>
          <cell r="D2594" t="str">
            <v/>
          </cell>
          <cell r="F2594">
            <v>0</v>
          </cell>
          <cell r="G2594">
            <v>0</v>
          </cell>
        </row>
        <row r="2595">
          <cell r="A2595" t="str">
            <v/>
          </cell>
          <cell r="B2595" t="str">
            <v/>
          </cell>
          <cell r="D2595" t="str">
            <v/>
          </cell>
          <cell r="F2595">
            <v>0</v>
          </cell>
          <cell r="G2595">
            <v>0</v>
          </cell>
        </row>
        <row r="2596">
          <cell r="A2596" t="str">
            <v/>
          </cell>
          <cell r="B2596" t="str">
            <v/>
          </cell>
          <cell r="D2596" t="str">
            <v/>
          </cell>
          <cell r="F2596">
            <v>0</v>
          </cell>
          <cell r="G2596">
            <v>0</v>
          </cell>
        </row>
        <row r="2597">
          <cell r="F2597" t="str">
            <v>Total A</v>
          </cell>
          <cell r="G2597">
            <v>0</v>
          </cell>
        </row>
        <row r="2598">
          <cell r="A2598" t="str">
            <v>B - MANO DE OBRA</v>
          </cell>
        </row>
        <row r="2599">
          <cell r="A2599" t="str">
            <v/>
          </cell>
          <cell r="B2599" t="str">
            <v/>
          </cell>
          <cell r="D2599" t="str">
            <v/>
          </cell>
          <cell r="F2599">
            <v>0</v>
          </cell>
          <cell r="G2599">
            <v>0</v>
          </cell>
        </row>
        <row r="2600">
          <cell r="A2600" t="str">
            <v/>
          </cell>
          <cell r="B2600" t="str">
            <v/>
          </cell>
          <cell r="D2600" t="str">
            <v/>
          </cell>
          <cell r="F2600">
            <v>0</v>
          </cell>
          <cell r="G2600">
            <v>0</v>
          </cell>
        </row>
        <row r="2601">
          <cell r="A2601" t="str">
            <v/>
          </cell>
          <cell r="B2601" t="str">
            <v/>
          </cell>
          <cell r="D2601" t="str">
            <v/>
          </cell>
          <cell r="F2601">
            <v>0</v>
          </cell>
          <cell r="G2601">
            <v>0</v>
          </cell>
        </row>
        <row r="2602">
          <cell r="A2602" t="str">
            <v/>
          </cell>
          <cell r="B2602" t="str">
            <v/>
          </cell>
          <cell r="D2602" t="str">
            <v/>
          </cell>
          <cell r="F2602">
            <v>0</v>
          </cell>
          <cell r="G2602">
            <v>0</v>
          </cell>
        </row>
        <row r="2603">
          <cell r="A2603" t="str">
            <v/>
          </cell>
          <cell r="B2603" t="str">
            <v/>
          </cell>
          <cell r="D2603" t="str">
            <v/>
          </cell>
          <cell r="F2603">
            <v>0</v>
          </cell>
          <cell r="G2603">
            <v>0</v>
          </cell>
        </row>
        <row r="2604">
          <cell r="A2604" t="str">
            <v/>
          </cell>
          <cell r="B2604" t="str">
            <v/>
          </cell>
          <cell r="D2604" t="str">
            <v/>
          </cell>
          <cell r="F2604">
            <v>0</v>
          </cell>
          <cell r="G2604">
            <v>0</v>
          </cell>
        </row>
        <row r="2605">
          <cell r="A2605" t="str">
            <v/>
          </cell>
          <cell r="B2605" t="str">
            <v/>
          </cell>
          <cell r="D2605" t="str">
            <v/>
          </cell>
          <cell r="F2605">
            <v>0</v>
          </cell>
          <cell r="G2605">
            <v>0</v>
          </cell>
        </row>
        <row r="2606">
          <cell r="A2606" t="str">
            <v/>
          </cell>
          <cell r="B2606" t="str">
            <v/>
          </cell>
          <cell r="D2606" t="str">
            <v/>
          </cell>
          <cell r="F2606">
            <v>0</v>
          </cell>
          <cell r="G2606">
            <v>0</v>
          </cell>
        </row>
        <row r="2607">
          <cell r="F2607" t="str">
            <v>Total B</v>
          </cell>
          <cell r="G2607">
            <v>0</v>
          </cell>
        </row>
        <row r="2608">
          <cell r="A2608" t="str">
            <v>C - EQUIPOS</v>
          </cell>
        </row>
        <row r="2609">
          <cell r="A2609" t="str">
            <v/>
          </cell>
          <cell r="B2609" t="str">
            <v/>
          </cell>
          <cell r="D2609" t="str">
            <v/>
          </cell>
          <cell r="F2609">
            <v>0</v>
          </cell>
          <cell r="G2609">
            <v>0</v>
          </cell>
        </row>
        <row r="2610">
          <cell r="A2610" t="str">
            <v/>
          </cell>
          <cell r="B2610" t="str">
            <v/>
          </cell>
          <cell r="D2610" t="str">
            <v/>
          </cell>
          <cell r="F2610">
            <v>0</v>
          </cell>
          <cell r="G2610">
            <v>0</v>
          </cell>
        </row>
        <row r="2611">
          <cell r="A2611" t="str">
            <v/>
          </cell>
          <cell r="B2611" t="str">
            <v/>
          </cell>
          <cell r="D2611" t="str">
            <v/>
          </cell>
          <cell r="F2611">
            <v>0</v>
          </cell>
          <cell r="G2611">
            <v>0</v>
          </cell>
        </row>
        <row r="2612">
          <cell r="A2612" t="str">
            <v/>
          </cell>
          <cell r="B2612" t="str">
            <v/>
          </cell>
          <cell r="D2612" t="str">
            <v/>
          </cell>
          <cell r="F2612">
            <v>0</v>
          </cell>
          <cell r="G2612">
            <v>0</v>
          </cell>
        </row>
        <row r="2613">
          <cell r="A2613" t="str">
            <v/>
          </cell>
          <cell r="B2613" t="str">
            <v/>
          </cell>
          <cell r="D2613" t="str">
            <v/>
          </cell>
          <cell r="F2613">
            <v>0</v>
          </cell>
          <cell r="G2613">
            <v>0</v>
          </cell>
        </row>
        <row r="2614">
          <cell r="A2614" t="str">
            <v/>
          </cell>
          <cell r="B2614" t="str">
            <v/>
          </cell>
          <cell r="D2614" t="str">
            <v/>
          </cell>
          <cell r="F2614">
            <v>0</v>
          </cell>
          <cell r="G2614">
            <v>0</v>
          </cell>
        </row>
        <row r="2615">
          <cell r="A2615" t="str">
            <v/>
          </cell>
          <cell r="B2615" t="str">
            <v/>
          </cell>
          <cell r="D2615" t="str">
            <v/>
          </cell>
          <cell r="F2615">
            <v>0</v>
          </cell>
          <cell r="G2615">
            <v>0</v>
          </cell>
        </row>
        <row r="2616">
          <cell r="A2616" t="str">
            <v/>
          </cell>
          <cell r="B2616" t="str">
            <v/>
          </cell>
          <cell r="D2616" t="str">
            <v/>
          </cell>
          <cell r="F2616">
            <v>0</v>
          </cell>
          <cell r="G2616">
            <v>0</v>
          </cell>
        </row>
        <row r="2617">
          <cell r="A2617" t="str">
            <v/>
          </cell>
          <cell r="B2617" t="str">
            <v/>
          </cell>
          <cell r="D2617" t="str">
            <v/>
          </cell>
          <cell r="F2617">
            <v>0</v>
          </cell>
          <cell r="G2617">
            <v>0</v>
          </cell>
        </row>
        <row r="2618">
          <cell r="A2618" t="str">
            <v/>
          </cell>
          <cell r="B2618" t="str">
            <v/>
          </cell>
          <cell r="D2618" t="str">
            <v/>
          </cell>
          <cell r="F2618">
            <v>0</v>
          </cell>
          <cell r="G2618">
            <v>0</v>
          </cell>
        </row>
        <row r="2619">
          <cell r="F2619" t="str">
            <v>Total C</v>
          </cell>
          <cell r="G2619">
            <v>0</v>
          </cell>
        </row>
        <row r="2621">
          <cell r="A2621" t="str">
            <v/>
          </cell>
          <cell r="B2621" t="str">
            <v/>
          </cell>
          <cell r="D2621" t="str">
            <v>COSTO NETO</v>
          </cell>
          <cell r="F2621" t="str">
            <v>Total D=A+B+C</v>
          </cell>
          <cell r="G2621">
            <v>0</v>
          </cell>
        </row>
        <row r="2623">
          <cell r="A2623" t="str">
            <v>ANALISIS DE PRECIOS</v>
          </cell>
        </row>
        <row r="2624">
          <cell r="A2624" t="str">
            <v>COMITENTE:</v>
          </cell>
          <cell r="B2624" t="str">
            <v>INSTITUTO PROVINCIAL DE LA VIVIENDA</v>
          </cell>
        </row>
        <row r="2625">
          <cell r="A2625" t="str">
            <v>CONTRATISTA:</v>
          </cell>
          <cell r="B2625">
            <v>0</v>
          </cell>
        </row>
        <row r="2626">
          <cell r="A2626" t="str">
            <v>OBRA:</v>
          </cell>
          <cell r="B2626">
            <v>0</v>
          </cell>
          <cell r="F2626" t="str">
            <v>PRECIOS A:</v>
          </cell>
          <cell r="G2626">
            <v>0</v>
          </cell>
        </row>
        <row r="2627">
          <cell r="A2627" t="str">
            <v>UBICACIÓN:</v>
          </cell>
          <cell r="B2627">
            <v>0</v>
          </cell>
        </row>
        <row r="2628">
          <cell r="A2628" t="str">
            <v>RUBRO:</v>
          </cell>
          <cell r="C2628">
            <v>0</v>
          </cell>
        </row>
        <row r="2629">
          <cell r="A2629" t="str">
            <v>ITEM:</v>
          </cell>
          <cell r="B2629" t="str">
            <v/>
          </cell>
          <cell r="C2629" t="str">
            <v/>
          </cell>
          <cell r="F2629" t="str">
            <v>UNIDAD:</v>
          </cell>
          <cell r="G2629" t="str">
            <v/>
          </cell>
        </row>
        <row r="2631">
          <cell r="A2631" t="str">
            <v>DATOS REDETERMINACION</v>
          </cell>
          <cell r="C2631" t="str">
            <v>DESIGNACION</v>
          </cell>
          <cell r="D2631" t="str">
            <v>U</v>
          </cell>
          <cell r="E2631" t="str">
            <v>Cantidad</v>
          </cell>
          <cell r="F2631" t="str">
            <v>$ Unitarios</v>
          </cell>
          <cell r="G2631" t="str">
            <v>$ Parcial</v>
          </cell>
        </row>
        <row r="2632">
          <cell r="A2632" t="str">
            <v>CÓDIGO</v>
          </cell>
          <cell r="B2632" t="str">
            <v>DESCRIPCIÓN</v>
          </cell>
        </row>
        <row r="2633">
          <cell r="A2633" t="str">
            <v>A - MATERIALES</v>
          </cell>
        </row>
        <row r="2634">
          <cell r="A2634" t="str">
            <v/>
          </cell>
          <cell r="B2634" t="str">
            <v/>
          </cell>
          <cell r="D2634" t="str">
            <v/>
          </cell>
          <cell r="F2634">
            <v>0</v>
          </cell>
          <cell r="G2634">
            <v>0</v>
          </cell>
        </row>
        <row r="2635">
          <cell r="A2635" t="str">
            <v/>
          </cell>
          <cell r="B2635" t="str">
            <v/>
          </cell>
          <cell r="D2635" t="str">
            <v/>
          </cell>
          <cell r="F2635">
            <v>0</v>
          </cell>
          <cell r="G2635">
            <v>0</v>
          </cell>
        </row>
        <row r="2636">
          <cell r="A2636" t="str">
            <v/>
          </cell>
          <cell r="B2636" t="str">
            <v/>
          </cell>
          <cell r="D2636" t="str">
            <v/>
          </cell>
          <cell r="F2636">
            <v>0</v>
          </cell>
          <cell r="G2636">
            <v>0</v>
          </cell>
        </row>
        <row r="2637">
          <cell r="A2637" t="str">
            <v/>
          </cell>
          <cell r="B2637" t="str">
            <v/>
          </cell>
          <cell r="D2637" t="str">
            <v/>
          </cell>
          <cell r="F2637">
            <v>0</v>
          </cell>
          <cell r="G2637">
            <v>0</v>
          </cell>
        </row>
        <row r="2638">
          <cell r="A2638" t="str">
            <v/>
          </cell>
          <cell r="B2638" t="str">
            <v/>
          </cell>
          <cell r="D2638" t="str">
            <v/>
          </cell>
          <cell r="F2638">
            <v>0</v>
          </cell>
          <cell r="G2638">
            <v>0</v>
          </cell>
        </row>
        <row r="2639">
          <cell r="A2639" t="str">
            <v/>
          </cell>
          <cell r="B2639" t="str">
            <v/>
          </cell>
          <cell r="D2639" t="str">
            <v/>
          </cell>
          <cell r="F2639">
            <v>0</v>
          </cell>
          <cell r="G2639">
            <v>0</v>
          </cell>
        </row>
        <row r="2640">
          <cell r="A2640" t="str">
            <v/>
          </cell>
          <cell r="B2640" t="str">
            <v/>
          </cell>
          <cell r="D2640" t="str">
            <v/>
          </cell>
          <cell r="F2640">
            <v>0</v>
          </cell>
          <cell r="G2640">
            <v>0</v>
          </cell>
        </row>
        <row r="2641">
          <cell r="A2641" t="str">
            <v/>
          </cell>
          <cell r="B2641" t="str">
            <v/>
          </cell>
          <cell r="D2641" t="str">
            <v/>
          </cell>
          <cell r="F2641">
            <v>0</v>
          </cell>
          <cell r="G2641">
            <v>0</v>
          </cell>
        </row>
        <row r="2642">
          <cell r="A2642" t="str">
            <v/>
          </cell>
          <cell r="B2642" t="str">
            <v/>
          </cell>
          <cell r="D2642" t="str">
            <v/>
          </cell>
          <cell r="F2642">
            <v>0</v>
          </cell>
          <cell r="G2642">
            <v>0</v>
          </cell>
        </row>
        <row r="2643">
          <cell r="A2643" t="str">
            <v/>
          </cell>
          <cell r="B2643" t="str">
            <v/>
          </cell>
          <cell r="D2643" t="str">
            <v/>
          </cell>
          <cell r="F2643">
            <v>0</v>
          </cell>
          <cell r="G2643">
            <v>0</v>
          </cell>
        </row>
        <row r="2644">
          <cell r="A2644" t="str">
            <v/>
          </cell>
          <cell r="B2644" t="str">
            <v/>
          </cell>
          <cell r="D2644" t="str">
            <v/>
          </cell>
          <cell r="F2644">
            <v>0</v>
          </cell>
          <cell r="G2644">
            <v>0</v>
          </cell>
        </row>
        <row r="2645">
          <cell r="A2645" t="str">
            <v/>
          </cell>
          <cell r="B2645" t="str">
            <v/>
          </cell>
          <cell r="D2645" t="str">
            <v/>
          </cell>
          <cell r="F2645">
            <v>0</v>
          </cell>
          <cell r="G2645">
            <v>0</v>
          </cell>
        </row>
        <row r="2646">
          <cell r="A2646" t="str">
            <v/>
          </cell>
          <cell r="B2646" t="str">
            <v/>
          </cell>
          <cell r="D2646" t="str">
            <v/>
          </cell>
          <cell r="F2646">
            <v>0</v>
          </cell>
          <cell r="G2646">
            <v>0</v>
          </cell>
        </row>
        <row r="2647">
          <cell r="A2647" t="str">
            <v/>
          </cell>
          <cell r="B2647" t="str">
            <v/>
          </cell>
          <cell r="D2647" t="str">
            <v/>
          </cell>
          <cell r="F2647">
            <v>0</v>
          </cell>
          <cell r="G2647">
            <v>0</v>
          </cell>
        </row>
        <row r="2648">
          <cell r="A2648" t="str">
            <v/>
          </cell>
          <cell r="B2648" t="str">
            <v/>
          </cell>
          <cell r="D2648" t="str">
            <v/>
          </cell>
          <cell r="F2648">
            <v>0</v>
          </cell>
          <cell r="G2648">
            <v>0</v>
          </cell>
        </row>
        <row r="2649">
          <cell r="A2649" t="str">
            <v/>
          </cell>
          <cell r="B2649" t="str">
            <v/>
          </cell>
          <cell r="D2649" t="str">
            <v/>
          </cell>
          <cell r="F2649">
            <v>0</v>
          </cell>
          <cell r="G2649">
            <v>0</v>
          </cell>
        </row>
        <row r="2650">
          <cell r="A2650" t="str">
            <v/>
          </cell>
          <cell r="B2650" t="str">
            <v/>
          </cell>
          <cell r="D2650" t="str">
            <v/>
          </cell>
          <cell r="F2650">
            <v>0</v>
          </cell>
          <cell r="G2650">
            <v>0</v>
          </cell>
        </row>
        <row r="2651">
          <cell r="A2651" t="str">
            <v/>
          </cell>
          <cell r="B2651" t="str">
            <v/>
          </cell>
          <cell r="D2651" t="str">
            <v/>
          </cell>
          <cell r="F2651">
            <v>0</v>
          </cell>
          <cell r="G2651">
            <v>0</v>
          </cell>
        </row>
        <row r="2652">
          <cell r="A2652" t="str">
            <v/>
          </cell>
          <cell r="B2652" t="str">
            <v/>
          </cell>
          <cell r="D2652" t="str">
            <v/>
          </cell>
          <cell r="F2652">
            <v>0</v>
          </cell>
          <cell r="G2652">
            <v>0</v>
          </cell>
        </row>
        <row r="2653">
          <cell r="A2653" t="str">
            <v/>
          </cell>
          <cell r="B2653" t="str">
            <v/>
          </cell>
          <cell r="D2653" t="str">
            <v/>
          </cell>
          <cell r="F2653">
            <v>0</v>
          </cell>
          <cell r="G2653">
            <v>0</v>
          </cell>
        </row>
        <row r="2654">
          <cell r="F2654" t="str">
            <v>Total A</v>
          </cell>
          <cell r="G2654">
            <v>0</v>
          </cell>
        </row>
        <row r="2655">
          <cell r="A2655" t="str">
            <v>B - MANO DE OBRA</v>
          </cell>
        </row>
        <row r="2656">
          <cell r="A2656" t="str">
            <v/>
          </cell>
          <cell r="B2656" t="str">
            <v/>
          </cell>
          <cell r="D2656" t="str">
            <v/>
          </cell>
          <cell r="F2656">
            <v>0</v>
          </cell>
          <cell r="G2656">
            <v>0</v>
          </cell>
        </row>
        <row r="2657">
          <cell r="A2657" t="str">
            <v/>
          </cell>
          <cell r="B2657" t="str">
            <v/>
          </cell>
          <cell r="D2657" t="str">
            <v/>
          </cell>
          <cell r="F2657">
            <v>0</v>
          </cell>
          <cell r="G2657">
            <v>0</v>
          </cell>
        </row>
        <row r="2658">
          <cell r="A2658" t="str">
            <v/>
          </cell>
          <cell r="B2658" t="str">
            <v/>
          </cell>
          <cell r="D2658" t="str">
            <v/>
          </cell>
          <cell r="F2658">
            <v>0</v>
          </cell>
          <cell r="G2658">
            <v>0</v>
          </cell>
        </row>
        <row r="2659">
          <cell r="A2659" t="str">
            <v/>
          </cell>
          <cell r="B2659" t="str">
            <v/>
          </cell>
          <cell r="D2659" t="str">
            <v/>
          </cell>
          <cell r="F2659">
            <v>0</v>
          </cell>
          <cell r="G2659">
            <v>0</v>
          </cell>
        </row>
        <row r="2660">
          <cell r="A2660" t="str">
            <v/>
          </cell>
          <cell r="B2660" t="str">
            <v/>
          </cell>
          <cell r="D2660" t="str">
            <v/>
          </cell>
          <cell r="F2660">
            <v>0</v>
          </cell>
          <cell r="G2660">
            <v>0</v>
          </cell>
        </row>
        <row r="2661">
          <cell r="A2661" t="str">
            <v/>
          </cell>
          <cell r="B2661" t="str">
            <v/>
          </cell>
          <cell r="D2661" t="str">
            <v/>
          </cell>
          <cell r="F2661">
            <v>0</v>
          </cell>
          <cell r="G2661">
            <v>0</v>
          </cell>
        </row>
        <row r="2662">
          <cell r="A2662" t="str">
            <v/>
          </cell>
          <cell r="B2662" t="str">
            <v/>
          </cell>
          <cell r="D2662" t="str">
            <v/>
          </cell>
          <cell r="F2662">
            <v>0</v>
          </cell>
          <cell r="G2662">
            <v>0</v>
          </cell>
        </row>
        <row r="2663">
          <cell r="A2663" t="str">
            <v/>
          </cell>
          <cell r="B2663" t="str">
            <v/>
          </cell>
          <cell r="D2663" t="str">
            <v/>
          </cell>
          <cell r="F2663">
            <v>0</v>
          </cell>
          <cell r="G2663">
            <v>0</v>
          </cell>
        </row>
        <row r="2664">
          <cell r="F2664" t="str">
            <v>Total B</v>
          </cell>
          <cell r="G2664">
            <v>0</v>
          </cell>
        </row>
        <row r="2665">
          <cell r="A2665" t="str">
            <v>C - EQUIPOS</v>
          </cell>
        </row>
        <row r="2666">
          <cell r="A2666" t="str">
            <v/>
          </cell>
          <cell r="B2666" t="str">
            <v/>
          </cell>
          <cell r="D2666" t="str">
            <v/>
          </cell>
          <cell r="F2666">
            <v>0</v>
          </cell>
          <cell r="G2666">
            <v>0</v>
          </cell>
        </row>
        <row r="2667">
          <cell r="A2667" t="str">
            <v/>
          </cell>
          <cell r="B2667" t="str">
            <v/>
          </cell>
          <cell r="D2667" t="str">
            <v/>
          </cell>
          <cell r="F2667">
            <v>0</v>
          </cell>
          <cell r="G2667">
            <v>0</v>
          </cell>
        </row>
        <row r="2668">
          <cell r="A2668" t="str">
            <v/>
          </cell>
          <cell r="B2668" t="str">
            <v/>
          </cell>
          <cell r="D2668" t="str">
            <v/>
          </cell>
          <cell r="F2668">
            <v>0</v>
          </cell>
          <cell r="G2668">
            <v>0</v>
          </cell>
        </row>
        <row r="2669">
          <cell r="A2669" t="str">
            <v/>
          </cell>
          <cell r="B2669" t="str">
            <v/>
          </cell>
          <cell r="D2669" t="str">
            <v/>
          </cell>
          <cell r="F2669">
            <v>0</v>
          </cell>
          <cell r="G2669">
            <v>0</v>
          </cell>
        </row>
        <row r="2670">
          <cell r="A2670" t="str">
            <v/>
          </cell>
          <cell r="B2670" t="str">
            <v/>
          </cell>
          <cell r="D2670" t="str">
            <v/>
          </cell>
          <cell r="F2670">
            <v>0</v>
          </cell>
          <cell r="G2670">
            <v>0</v>
          </cell>
        </row>
        <row r="2671">
          <cell r="A2671" t="str">
            <v/>
          </cell>
          <cell r="B2671" t="str">
            <v/>
          </cell>
          <cell r="D2671" t="str">
            <v/>
          </cell>
          <cell r="F2671">
            <v>0</v>
          </cell>
          <cell r="G2671">
            <v>0</v>
          </cell>
        </row>
        <row r="2672">
          <cell r="A2672" t="str">
            <v/>
          </cell>
          <cell r="B2672" t="str">
            <v/>
          </cell>
          <cell r="D2672" t="str">
            <v/>
          </cell>
          <cell r="F2672">
            <v>0</v>
          </cell>
          <cell r="G2672">
            <v>0</v>
          </cell>
        </row>
        <row r="2673">
          <cell r="A2673" t="str">
            <v/>
          </cell>
          <cell r="B2673" t="str">
            <v/>
          </cell>
          <cell r="D2673" t="str">
            <v/>
          </cell>
          <cell r="F2673">
            <v>0</v>
          </cell>
          <cell r="G2673">
            <v>0</v>
          </cell>
        </row>
        <row r="2674">
          <cell r="A2674" t="str">
            <v/>
          </cell>
          <cell r="B2674" t="str">
            <v/>
          </cell>
          <cell r="D2674" t="str">
            <v/>
          </cell>
          <cell r="F2674">
            <v>0</v>
          </cell>
          <cell r="G2674">
            <v>0</v>
          </cell>
        </row>
        <row r="2675">
          <cell r="A2675" t="str">
            <v/>
          </cell>
          <cell r="B2675" t="str">
            <v/>
          </cell>
          <cell r="D2675" t="str">
            <v/>
          </cell>
          <cell r="F2675">
            <v>0</v>
          </cell>
          <cell r="G2675">
            <v>0</v>
          </cell>
        </row>
        <row r="2676">
          <cell r="F2676" t="str">
            <v>Total C</v>
          </cell>
          <cell r="G2676">
            <v>0</v>
          </cell>
        </row>
        <row r="2678">
          <cell r="A2678" t="str">
            <v/>
          </cell>
          <cell r="B2678" t="str">
            <v/>
          </cell>
          <cell r="D2678" t="str">
            <v>COSTO NETO</v>
          </cell>
          <cell r="F2678" t="str">
            <v>Total D=A+B+C</v>
          </cell>
          <cell r="G2678">
            <v>0</v>
          </cell>
        </row>
        <row r="2680">
          <cell r="A2680" t="str">
            <v>ANALISIS DE PRECIOS</v>
          </cell>
        </row>
        <row r="2681">
          <cell r="A2681" t="str">
            <v>COMITENTE:</v>
          </cell>
          <cell r="B2681" t="str">
            <v>INSTITUTO PROVINCIAL DE LA VIVIENDA</v>
          </cell>
        </row>
        <row r="2682">
          <cell r="A2682" t="str">
            <v>CONTRATISTA:</v>
          </cell>
          <cell r="B2682">
            <v>0</v>
          </cell>
        </row>
        <row r="2683">
          <cell r="A2683" t="str">
            <v>OBRA:</v>
          </cell>
          <cell r="B2683">
            <v>0</v>
          </cell>
          <cell r="F2683" t="str">
            <v>PRECIOS A:</v>
          </cell>
          <cell r="G2683">
            <v>0</v>
          </cell>
        </row>
        <row r="2684">
          <cell r="A2684" t="str">
            <v>UBICACIÓN:</v>
          </cell>
          <cell r="B2684">
            <v>0</v>
          </cell>
        </row>
        <row r="2685">
          <cell r="A2685" t="str">
            <v>RUBRO:</v>
          </cell>
          <cell r="C2685">
            <v>0</v>
          </cell>
        </row>
        <row r="2686">
          <cell r="A2686" t="str">
            <v>ITEM:</v>
          </cell>
          <cell r="B2686" t="str">
            <v/>
          </cell>
          <cell r="C2686" t="str">
            <v/>
          </cell>
          <cell r="F2686" t="str">
            <v>UNIDAD:</v>
          </cell>
          <cell r="G2686" t="str">
            <v/>
          </cell>
        </row>
        <row r="2688">
          <cell r="A2688" t="str">
            <v>DATOS REDETERMINACION</v>
          </cell>
          <cell r="C2688" t="str">
            <v>DESIGNACION</v>
          </cell>
          <cell r="D2688" t="str">
            <v>U</v>
          </cell>
          <cell r="E2688" t="str">
            <v>Cantidad</v>
          </cell>
          <cell r="F2688" t="str">
            <v>$ Unitarios</v>
          </cell>
          <cell r="G2688" t="str">
            <v>$ Parcial</v>
          </cell>
        </row>
        <row r="2689">
          <cell r="A2689" t="str">
            <v>CÓDIGO</v>
          </cell>
          <cell r="B2689" t="str">
            <v>DESCRIPCIÓN</v>
          </cell>
        </row>
        <row r="2690">
          <cell r="A2690" t="str">
            <v>A - MATERIALES</v>
          </cell>
        </row>
        <row r="2691">
          <cell r="A2691" t="str">
            <v/>
          </cell>
          <cell r="B2691" t="str">
            <v/>
          </cell>
          <cell r="D2691" t="str">
            <v/>
          </cell>
          <cell r="F2691">
            <v>0</v>
          </cell>
          <cell r="G2691">
            <v>0</v>
          </cell>
        </row>
        <row r="2692">
          <cell r="A2692" t="str">
            <v/>
          </cell>
          <cell r="B2692" t="str">
            <v/>
          </cell>
          <cell r="D2692" t="str">
            <v/>
          </cell>
          <cell r="F2692">
            <v>0</v>
          </cell>
          <cell r="G2692">
            <v>0</v>
          </cell>
        </row>
        <row r="2693">
          <cell r="A2693" t="str">
            <v/>
          </cell>
          <cell r="B2693" t="str">
            <v/>
          </cell>
          <cell r="D2693" t="str">
            <v/>
          </cell>
          <cell r="F2693">
            <v>0</v>
          </cell>
          <cell r="G2693">
            <v>0</v>
          </cell>
        </row>
        <row r="2694">
          <cell r="A2694" t="str">
            <v/>
          </cell>
          <cell r="B2694" t="str">
            <v/>
          </cell>
          <cell r="D2694" t="str">
            <v/>
          </cell>
          <cell r="F2694">
            <v>0</v>
          </cell>
          <cell r="G2694">
            <v>0</v>
          </cell>
        </row>
        <row r="2695">
          <cell r="A2695" t="str">
            <v/>
          </cell>
          <cell r="B2695" t="str">
            <v/>
          </cell>
          <cell r="D2695" t="str">
            <v/>
          </cell>
          <cell r="F2695">
            <v>0</v>
          </cell>
          <cell r="G2695">
            <v>0</v>
          </cell>
        </row>
        <row r="2696">
          <cell r="A2696" t="str">
            <v/>
          </cell>
          <cell r="B2696" t="str">
            <v/>
          </cell>
          <cell r="D2696" t="str">
            <v/>
          </cell>
          <cell r="F2696">
            <v>0</v>
          </cell>
          <cell r="G2696">
            <v>0</v>
          </cell>
        </row>
        <row r="2697">
          <cell r="A2697" t="str">
            <v/>
          </cell>
          <cell r="B2697" t="str">
            <v/>
          </cell>
          <cell r="D2697" t="str">
            <v/>
          </cell>
          <cell r="F2697">
            <v>0</v>
          </cell>
          <cell r="G2697">
            <v>0</v>
          </cell>
        </row>
        <row r="2698">
          <cell r="A2698" t="str">
            <v/>
          </cell>
          <cell r="B2698" t="str">
            <v/>
          </cell>
          <cell r="D2698" t="str">
            <v/>
          </cell>
          <cell r="F2698">
            <v>0</v>
          </cell>
          <cell r="G2698">
            <v>0</v>
          </cell>
        </row>
        <row r="2699">
          <cell r="A2699" t="str">
            <v/>
          </cell>
          <cell r="B2699" t="str">
            <v/>
          </cell>
          <cell r="D2699" t="str">
            <v/>
          </cell>
          <cell r="F2699">
            <v>0</v>
          </cell>
          <cell r="G2699">
            <v>0</v>
          </cell>
        </row>
        <row r="2700">
          <cell r="A2700" t="str">
            <v/>
          </cell>
          <cell r="B2700" t="str">
            <v/>
          </cell>
          <cell r="D2700" t="str">
            <v/>
          </cell>
          <cell r="F2700">
            <v>0</v>
          </cell>
          <cell r="G2700">
            <v>0</v>
          </cell>
        </row>
        <row r="2701">
          <cell r="A2701" t="str">
            <v/>
          </cell>
          <cell r="B2701" t="str">
            <v/>
          </cell>
          <cell r="D2701" t="str">
            <v/>
          </cell>
          <cell r="F2701">
            <v>0</v>
          </cell>
          <cell r="G2701">
            <v>0</v>
          </cell>
        </row>
        <row r="2702">
          <cell r="A2702" t="str">
            <v/>
          </cell>
          <cell r="B2702" t="str">
            <v/>
          </cell>
          <cell r="D2702" t="str">
            <v/>
          </cell>
          <cell r="F2702">
            <v>0</v>
          </cell>
          <cell r="G2702">
            <v>0</v>
          </cell>
        </row>
        <row r="2703">
          <cell r="A2703" t="str">
            <v/>
          </cell>
          <cell r="B2703" t="str">
            <v/>
          </cell>
          <cell r="D2703" t="str">
            <v/>
          </cell>
          <cell r="F2703">
            <v>0</v>
          </cell>
          <cell r="G2703">
            <v>0</v>
          </cell>
        </row>
        <row r="2704">
          <cell r="A2704" t="str">
            <v/>
          </cell>
          <cell r="B2704" t="str">
            <v/>
          </cell>
          <cell r="D2704" t="str">
            <v/>
          </cell>
          <cell r="F2704">
            <v>0</v>
          </cell>
          <cell r="G2704">
            <v>0</v>
          </cell>
        </row>
        <row r="2705">
          <cell r="A2705" t="str">
            <v/>
          </cell>
          <cell r="B2705" t="str">
            <v/>
          </cell>
          <cell r="D2705" t="str">
            <v/>
          </cell>
          <cell r="F2705">
            <v>0</v>
          </cell>
          <cell r="G2705">
            <v>0</v>
          </cell>
        </row>
        <row r="2706">
          <cell r="A2706" t="str">
            <v/>
          </cell>
          <cell r="B2706" t="str">
            <v/>
          </cell>
          <cell r="D2706" t="str">
            <v/>
          </cell>
          <cell r="F2706">
            <v>0</v>
          </cell>
          <cell r="G2706">
            <v>0</v>
          </cell>
        </row>
        <row r="2707">
          <cell r="A2707" t="str">
            <v/>
          </cell>
          <cell r="B2707" t="str">
            <v/>
          </cell>
          <cell r="D2707" t="str">
            <v/>
          </cell>
          <cell r="F2707">
            <v>0</v>
          </cell>
          <cell r="G2707">
            <v>0</v>
          </cell>
        </row>
        <row r="2708">
          <cell r="A2708" t="str">
            <v/>
          </cell>
          <cell r="B2708" t="str">
            <v/>
          </cell>
          <cell r="D2708" t="str">
            <v/>
          </cell>
          <cell r="F2708">
            <v>0</v>
          </cell>
          <cell r="G2708">
            <v>0</v>
          </cell>
        </row>
        <row r="2709">
          <cell r="A2709" t="str">
            <v/>
          </cell>
          <cell r="B2709" t="str">
            <v/>
          </cell>
          <cell r="D2709" t="str">
            <v/>
          </cell>
          <cell r="F2709">
            <v>0</v>
          </cell>
          <cell r="G2709">
            <v>0</v>
          </cell>
        </row>
        <row r="2710">
          <cell r="A2710" t="str">
            <v/>
          </cell>
          <cell r="B2710" t="str">
            <v/>
          </cell>
          <cell r="D2710" t="str">
            <v/>
          </cell>
          <cell r="F2710">
            <v>0</v>
          </cell>
          <cell r="G2710">
            <v>0</v>
          </cell>
        </row>
        <row r="2711">
          <cell r="F2711" t="str">
            <v>Total A</v>
          </cell>
          <cell r="G2711">
            <v>0</v>
          </cell>
        </row>
        <row r="2712">
          <cell r="A2712" t="str">
            <v>B - MANO DE OBRA</v>
          </cell>
        </row>
        <row r="2713">
          <cell r="A2713" t="str">
            <v/>
          </cell>
          <cell r="B2713" t="str">
            <v/>
          </cell>
          <cell r="D2713" t="str">
            <v/>
          </cell>
          <cell r="F2713">
            <v>0</v>
          </cell>
          <cell r="G2713">
            <v>0</v>
          </cell>
        </row>
        <row r="2714">
          <cell r="A2714" t="str">
            <v/>
          </cell>
          <cell r="B2714" t="str">
            <v/>
          </cell>
          <cell r="D2714" t="str">
            <v/>
          </cell>
          <cell r="F2714">
            <v>0</v>
          </cell>
          <cell r="G2714">
            <v>0</v>
          </cell>
        </row>
        <row r="2715">
          <cell r="A2715" t="str">
            <v/>
          </cell>
          <cell r="B2715" t="str">
            <v/>
          </cell>
          <cell r="D2715" t="str">
            <v/>
          </cell>
          <cell r="F2715">
            <v>0</v>
          </cell>
          <cell r="G2715">
            <v>0</v>
          </cell>
        </row>
        <row r="2716">
          <cell r="A2716" t="str">
            <v/>
          </cell>
          <cell r="B2716" t="str">
            <v/>
          </cell>
          <cell r="D2716" t="str">
            <v/>
          </cell>
          <cell r="F2716">
            <v>0</v>
          </cell>
          <cell r="G2716">
            <v>0</v>
          </cell>
        </row>
        <row r="2717">
          <cell r="A2717" t="str">
            <v/>
          </cell>
          <cell r="B2717" t="str">
            <v/>
          </cell>
          <cell r="D2717" t="str">
            <v/>
          </cell>
          <cell r="F2717">
            <v>0</v>
          </cell>
          <cell r="G2717">
            <v>0</v>
          </cell>
        </row>
        <row r="2718">
          <cell r="A2718" t="str">
            <v/>
          </cell>
          <cell r="B2718" t="str">
            <v/>
          </cell>
          <cell r="D2718" t="str">
            <v/>
          </cell>
          <cell r="F2718">
            <v>0</v>
          </cell>
          <cell r="G2718">
            <v>0</v>
          </cell>
        </row>
        <row r="2719">
          <cell r="A2719" t="str">
            <v/>
          </cell>
          <cell r="B2719" t="str">
            <v/>
          </cell>
          <cell r="D2719" t="str">
            <v/>
          </cell>
          <cell r="F2719">
            <v>0</v>
          </cell>
          <cell r="G2719">
            <v>0</v>
          </cell>
        </row>
        <row r="2720">
          <cell r="A2720" t="str">
            <v/>
          </cell>
          <cell r="B2720" t="str">
            <v/>
          </cell>
          <cell r="D2720" t="str">
            <v/>
          </cell>
          <cell r="F2720">
            <v>0</v>
          </cell>
          <cell r="G2720">
            <v>0</v>
          </cell>
        </row>
        <row r="2721">
          <cell r="F2721" t="str">
            <v>Total B</v>
          </cell>
          <cell r="G2721">
            <v>0</v>
          </cell>
        </row>
        <row r="2722">
          <cell r="A2722" t="str">
            <v>C - EQUIPOS</v>
          </cell>
        </row>
        <row r="2723">
          <cell r="A2723" t="str">
            <v/>
          </cell>
          <cell r="B2723" t="str">
            <v/>
          </cell>
          <cell r="D2723" t="str">
            <v/>
          </cell>
          <cell r="F2723">
            <v>0</v>
          </cell>
          <cell r="G2723">
            <v>0</v>
          </cell>
        </row>
        <row r="2724">
          <cell r="A2724" t="str">
            <v/>
          </cell>
          <cell r="B2724" t="str">
            <v/>
          </cell>
          <cell r="D2724" t="str">
            <v/>
          </cell>
          <cell r="F2724">
            <v>0</v>
          </cell>
          <cell r="G2724">
            <v>0</v>
          </cell>
        </row>
        <row r="2725">
          <cell r="A2725" t="str">
            <v/>
          </cell>
          <cell r="B2725" t="str">
            <v/>
          </cell>
          <cell r="D2725" t="str">
            <v/>
          </cell>
          <cell r="F2725">
            <v>0</v>
          </cell>
          <cell r="G2725">
            <v>0</v>
          </cell>
        </row>
        <row r="2726">
          <cell r="A2726" t="str">
            <v/>
          </cell>
          <cell r="B2726" t="str">
            <v/>
          </cell>
          <cell r="D2726" t="str">
            <v/>
          </cell>
          <cell r="F2726">
            <v>0</v>
          </cell>
          <cell r="G2726">
            <v>0</v>
          </cell>
        </row>
        <row r="2727">
          <cell r="A2727" t="str">
            <v/>
          </cell>
          <cell r="B2727" t="str">
            <v/>
          </cell>
          <cell r="D2727" t="str">
            <v/>
          </cell>
          <cell r="F2727">
            <v>0</v>
          </cell>
          <cell r="G2727">
            <v>0</v>
          </cell>
        </row>
        <row r="2728">
          <cell r="A2728" t="str">
            <v/>
          </cell>
          <cell r="B2728" t="str">
            <v/>
          </cell>
          <cell r="D2728" t="str">
            <v/>
          </cell>
          <cell r="F2728">
            <v>0</v>
          </cell>
          <cell r="G2728">
            <v>0</v>
          </cell>
        </row>
        <row r="2729">
          <cell r="A2729" t="str">
            <v/>
          </cell>
          <cell r="B2729" t="str">
            <v/>
          </cell>
          <cell r="D2729" t="str">
            <v/>
          </cell>
          <cell r="F2729">
            <v>0</v>
          </cell>
          <cell r="G2729">
            <v>0</v>
          </cell>
        </row>
        <row r="2730">
          <cell r="A2730" t="str">
            <v/>
          </cell>
          <cell r="B2730" t="str">
            <v/>
          </cell>
          <cell r="D2730" t="str">
            <v/>
          </cell>
          <cell r="F2730">
            <v>0</v>
          </cell>
          <cell r="G2730">
            <v>0</v>
          </cell>
        </row>
        <row r="2731">
          <cell r="A2731" t="str">
            <v/>
          </cell>
          <cell r="B2731" t="str">
            <v/>
          </cell>
          <cell r="D2731" t="str">
            <v/>
          </cell>
          <cell r="F2731">
            <v>0</v>
          </cell>
          <cell r="G2731">
            <v>0</v>
          </cell>
        </row>
        <row r="2732">
          <cell r="A2732" t="str">
            <v/>
          </cell>
          <cell r="B2732" t="str">
            <v/>
          </cell>
          <cell r="D2732" t="str">
            <v/>
          </cell>
          <cell r="F2732">
            <v>0</v>
          </cell>
          <cell r="G2732">
            <v>0</v>
          </cell>
        </row>
        <row r="2733">
          <cell r="F2733" t="str">
            <v>Total C</v>
          </cell>
          <cell r="G2733">
            <v>0</v>
          </cell>
        </row>
        <row r="2735">
          <cell r="A2735" t="str">
            <v/>
          </cell>
          <cell r="B2735" t="str">
            <v/>
          </cell>
          <cell r="D2735" t="str">
            <v>COSTO NETO</v>
          </cell>
          <cell r="F2735" t="str">
            <v>Total D=A+B+C</v>
          </cell>
          <cell r="G2735">
            <v>0</v>
          </cell>
        </row>
        <row r="2737">
          <cell r="A2737" t="str">
            <v>ANALISIS DE PRECIOS</v>
          </cell>
        </row>
        <row r="2738">
          <cell r="A2738" t="str">
            <v>COMITENTE:</v>
          </cell>
          <cell r="B2738" t="str">
            <v>INSTITUTO PROVINCIAL DE LA VIVIENDA</v>
          </cell>
        </row>
        <row r="2739">
          <cell r="A2739" t="str">
            <v>CONTRATISTA:</v>
          </cell>
          <cell r="B2739">
            <v>0</v>
          </cell>
        </row>
        <row r="2740">
          <cell r="A2740" t="str">
            <v>OBRA:</v>
          </cell>
          <cell r="B2740">
            <v>0</v>
          </cell>
          <cell r="F2740" t="str">
            <v>PRECIOS A:</v>
          </cell>
          <cell r="G2740">
            <v>0</v>
          </cell>
        </row>
        <row r="2741">
          <cell r="A2741" t="str">
            <v>UBICACIÓN:</v>
          </cell>
          <cell r="B2741">
            <v>0</v>
          </cell>
        </row>
        <row r="2742">
          <cell r="A2742" t="str">
            <v>RUBRO:</v>
          </cell>
          <cell r="C2742">
            <v>0</v>
          </cell>
        </row>
        <row r="2743">
          <cell r="A2743" t="str">
            <v>ITEM:</v>
          </cell>
          <cell r="B2743" t="str">
            <v/>
          </cell>
          <cell r="C2743" t="str">
            <v/>
          </cell>
          <cell r="F2743" t="str">
            <v>UNIDAD:</v>
          </cell>
          <cell r="G2743" t="str">
            <v/>
          </cell>
        </row>
        <row r="2745">
          <cell r="A2745" t="str">
            <v>DATOS REDETERMINACION</v>
          </cell>
          <cell r="C2745" t="str">
            <v>DESIGNACION</v>
          </cell>
          <cell r="D2745" t="str">
            <v>U</v>
          </cell>
          <cell r="E2745" t="str">
            <v>Cantidad</v>
          </cell>
          <cell r="F2745" t="str">
            <v>$ Unitarios</v>
          </cell>
          <cell r="G2745" t="str">
            <v>$ Parcial</v>
          </cell>
        </row>
        <row r="2746">
          <cell r="A2746" t="str">
            <v>CÓDIGO</v>
          </cell>
          <cell r="B2746" t="str">
            <v>DESCRIPCIÓN</v>
          </cell>
        </row>
        <row r="2747">
          <cell r="A2747" t="str">
            <v>A - MATERIALES</v>
          </cell>
        </row>
        <row r="2748">
          <cell r="A2748" t="str">
            <v/>
          </cell>
          <cell r="B2748" t="str">
            <v/>
          </cell>
          <cell r="D2748" t="str">
            <v/>
          </cell>
          <cell r="F2748">
            <v>0</v>
          </cell>
          <cell r="G2748">
            <v>0</v>
          </cell>
        </row>
        <row r="2749">
          <cell r="A2749" t="str">
            <v/>
          </cell>
          <cell r="B2749" t="str">
            <v/>
          </cell>
          <cell r="D2749" t="str">
            <v/>
          </cell>
          <cell r="F2749">
            <v>0</v>
          </cell>
          <cell r="G2749">
            <v>0</v>
          </cell>
        </row>
        <row r="2750">
          <cell r="A2750" t="str">
            <v/>
          </cell>
          <cell r="B2750" t="str">
            <v/>
          </cell>
          <cell r="D2750" t="str">
            <v/>
          </cell>
          <cell r="F2750">
            <v>0</v>
          </cell>
          <cell r="G2750">
            <v>0</v>
          </cell>
        </row>
        <row r="2751">
          <cell r="A2751" t="str">
            <v/>
          </cell>
          <cell r="B2751" t="str">
            <v/>
          </cell>
          <cell r="D2751" t="str">
            <v/>
          </cell>
          <cell r="F2751">
            <v>0</v>
          </cell>
          <cell r="G2751">
            <v>0</v>
          </cell>
        </row>
        <row r="2752">
          <cell r="A2752" t="str">
            <v/>
          </cell>
          <cell r="B2752" t="str">
            <v/>
          </cell>
          <cell r="D2752" t="str">
            <v/>
          </cell>
          <cell r="F2752">
            <v>0</v>
          </cell>
          <cell r="G2752">
            <v>0</v>
          </cell>
        </row>
        <row r="2753">
          <cell r="A2753" t="str">
            <v/>
          </cell>
          <cell r="B2753" t="str">
            <v/>
          </cell>
          <cell r="D2753" t="str">
            <v/>
          </cell>
          <cell r="F2753">
            <v>0</v>
          </cell>
          <cell r="G2753">
            <v>0</v>
          </cell>
        </row>
        <row r="2754">
          <cell r="A2754" t="str">
            <v/>
          </cell>
          <cell r="B2754" t="str">
            <v/>
          </cell>
          <cell r="D2754" t="str">
            <v/>
          </cell>
          <cell r="F2754">
            <v>0</v>
          </cell>
          <cell r="G2754">
            <v>0</v>
          </cell>
        </row>
        <row r="2755">
          <cell r="A2755" t="str">
            <v/>
          </cell>
          <cell r="B2755" t="str">
            <v/>
          </cell>
          <cell r="D2755" t="str">
            <v/>
          </cell>
          <cell r="F2755">
            <v>0</v>
          </cell>
          <cell r="G2755">
            <v>0</v>
          </cell>
        </row>
        <row r="2756">
          <cell r="A2756" t="str">
            <v/>
          </cell>
          <cell r="B2756" t="str">
            <v/>
          </cell>
          <cell r="D2756" t="str">
            <v/>
          </cell>
          <cell r="F2756">
            <v>0</v>
          </cell>
          <cell r="G2756">
            <v>0</v>
          </cell>
        </row>
        <row r="2757">
          <cell r="A2757" t="str">
            <v/>
          </cell>
          <cell r="B2757" t="str">
            <v/>
          </cell>
          <cell r="D2757" t="str">
            <v/>
          </cell>
          <cell r="F2757">
            <v>0</v>
          </cell>
          <cell r="G2757">
            <v>0</v>
          </cell>
        </row>
        <row r="2758">
          <cell r="A2758" t="str">
            <v/>
          </cell>
          <cell r="B2758" t="str">
            <v/>
          </cell>
          <cell r="D2758" t="str">
            <v/>
          </cell>
          <cell r="F2758">
            <v>0</v>
          </cell>
          <cell r="G2758">
            <v>0</v>
          </cell>
        </row>
        <row r="2759">
          <cell r="A2759" t="str">
            <v/>
          </cell>
          <cell r="B2759" t="str">
            <v/>
          </cell>
          <cell r="D2759" t="str">
            <v/>
          </cell>
          <cell r="F2759">
            <v>0</v>
          </cell>
          <cell r="G2759">
            <v>0</v>
          </cell>
        </row>
        <row r="2760">
          <cell r="A2760" t="str">
            <v/>
          </cell>
          <cell r="B2760" t="str">
            <v/>
          </cell>
          <cell r="D2760" t="str">
            <v/>
          </cell>
          <cell r="F2760">
            <v>0</v>
          </cell>
          <cell r="G2760">
            <v>0</v>
          </cell>
        </row>
        <row r="2761">
          <cell r="A2761" t="str">
            <v/>
          </cell>
          <cell r="B2761" t="str">
            <v/>
          </cell>
          <cell r="D2761" t="str">
            <v/>
          </cell>
          <cell r="F2761">
            <v>0</v>
          </cell>
          <cell r="G2761">
            <v>0</v>
          </cell>
        </row>
        <row r="2762">
          <cell r="A2762" t="str">
            <v/>
          </cell>
          <cell r="B2762" t="str">
            <v/>
          </cell>
          <cell r="D2762" t="str">
            <v/>
          </cell>
          <cell r="F2762">
            <v>0</v>
          </cell>
          <cell r="G2762">
            <v>0</v>
          </cell>
        </row>
        <row r="2763">
          <cell r="A2763" t="str">
            <v/>
          </cell>
          <cell r="B2763" t="str">
            <v/>
          </cell>
          <cell r="D2763" t="str">
            <v/>
          </cell>
          <cell r="F2763">
            <v>0</v>
          </cell>
          <cell r="G2763">
            <v>0</v>
          </cell>
        </row>
        <row r="2764">
          <cell r="A2764" t="str">
            <v/>
          </cell>
          <cell r="B2764" t="str">
            <v/>
          </cell>
          <cell r="D2764" t="str">
            <v/>
          </cell>
          <cell r="F2764">
            <v>0</v>
          </cell>
          <cell r="G2764">
            <v>0</v>
          </cell>
        </row>
        <row r="2765">
          <cell r="A2765" t="str">
            <v/>
          </cell>
          <cell r="B2765" t="str">
            <v/>
          </cell>
          <cell r="D2765" t="str">
            <v/>
          </cell>
          <cell r="F2765">
            <v>0</v>
          </cell>
          <cell r="G2765">
            <v>0</v>
          </cell>
        </row>
        <row r="2766">
          <cell r="A2766" t="str">
            <v/>
          </cell>
          <cell r="B2766" t="str">
            <v/>
          </cell>
          <cell r="D2766" t="str">
            <v/>
          </cell>
          <cell r="F2766">
            <v>0</v>
          </cell>
          <cell r="G2766">
            <v>0</v>
          </cell>
        </row>
        <row r="2767">
          <cell r="A2767" t="str">
            <v/>
          </cell>
          <cell r="B2767" t="str">
            <v/>
          </cell>
          <cell r="D2767" t="str">
            <v/>
          </cell>
          <cell r="F2767">
            <v>0</v>
          </cell>
          <cell r="G2767">
            <v>0</v>
          </cell>
        </row>
        <row r="2768">
          <cell r="F2768" t="str">
            <v>Total A</v>
          </cell>
          <cell r="G2768">
            <v>0</v>
          </cell>
        </row>
        <row r="2769">
          <cell r="A2769" t="str">
            <v>B - MANO DE OBRA</v>
          </cell>
        </row>
        <row r="2770">
          <cell r="A2770" t="str">
            <v/>
          </cell>
          <cell r="B2770" t="str">
            <v/>
          </cell>
          <cell r="D2770" t="str">
            <v/>
          </cell>
          <cell r="F2770">
            <v>0</v>
          </cell>
          <cell r="G2770">
            <v>0</v>
          </cell>
        </row>
        <row r="2771">
          <cell r="A2771" t="str">
            <v/>
          </cell>
          <cell r="B2771" t="str">
            <v/>
          </cell>
          <cell r="D2771" t="str">
            <v/>
          </cell>
          <cell r="F2771">
            <v>0</v>
          </cell>
          <cell r="G2771">
            <v>0</v>
          </cell>
        </row>
        <row r="2772">
          <cell r="A2772" t="str">
            <v/>
          </cell>
          <cell r="B2772" t="str">
            <v/>
          </cell>
          <cell r="D2772" t="str">
            <v/>
          </cell>
          <cell r="F2772">
            <v>0</v>
          </cell>
          <cell r="G2772">
            <v>0</v>
          </cell>
        </row>
        <row r="2773">
          <cell r="A2773" t="str">
            <v/>
          </cell>
          <cell r="B2773" t="str">
            <v/>
          </cell>
          <cell r="D2773" t="str">
            <v/>
          </cell>
          <cell r="F2773">
            <v>0</v>
          </cell>
          <cell r="G2773">
            <v>0</v>
          </cell>
        </row>
        <row r="2774">
          <cell r="A2774" t="str">
            <v/>
          </cell>
          <cell r="B2774" t="str">
            <v/>
          </cell>
          <cell r="D2774" t="str">
            <v/>
          </cell>
          <cell r="F2774">
            <v>0</v>
          </cell>
          <cell r="G2774">
            <v>0</v>
          </cell>
        </row>
        <row r="2775">
          <cell r="A2775" t="str">
            <v/>
          </cell>
          <cell r="B2775" t="str">
            <v/>
          </cell>
          <cell r="D2775" t="str">
            <v/>
          </cell>
          <cell r="F2775">
            <v>0</v>
          </cell>
          <cell r="G2775">
            <v>0</v>
          </cell>
        </row>
        <row r="2776">
          <cell r="A2776" t="str">
            <v/>
          </cell>
          <cell r="B2776" t="str">
            <v/>
          </cell>
          <cell r="D2776" t="str">
            <v/>
          </cell>
          <cell r="F2776">
            <v>0</v>
          </cell>
          <cell r="G2776">
            <v>0</v>
          </cell>
        </row>
        <row r="2777">
          <cell r="A2777" t="str">
            <v/>
          </cell>
          <cell r="B2777" t="str">
            <v/>
          </cell>
          <cell r="D2777" t="str">
            <v/>
          </cell>
          <cell r="F2777">
            <v>0</v>
          </cell>
          <cell r="G2777">
            <v>0</v>
          </cell>
        </row>
        <row r="2778">
          <cell r="F2778" t="str">
            <v>Total B</v>
          </cell>
          <cell r="G2778">
            <v>0</v>
          </cell>
        </row>
        <row r="2779">
          <cell r="A2779" t="str">
            <v>C - EQUIPOS</v>
          </cell>
        </row>
        <row r="2780">
          <cell r="A2780" t="str">
            <v/>
          </cell>
          <cell r="B2780" t="str">
            <v/>
          </cell>
          <cell r="D2780" t="str">
            <v/>
          </cell>
          <cell r="F2780">
            <v>0</v>
          </cell>
          <cell r="G2780">
            <v>0</v>
          </cell>
        </row>
        <row r="2781">
          <cell r="A2781" t="str">
            <v/>
          </cell>
          <cell r="B2781" t="str">
            <v/>
          </cell>
          <cell r="D2781" t="str">
            <v/>
          </cell>
          <cell r="F2781">
            <v>0</v>
          </cell>
          <cell r="G2781">
            <v>0</v>
          </cell>
        </row>
        <row r="2782">
          <cell r="A2782" t="str">
            <v/>
          </cell>
          <cell r="B2782" t="str">
            <v/>
          </cell>
          <cell r="D2782" t="str">
            <v/>
          </cell>
          <cell r="F2782">
            <v>0</v>
          </cell>
          <cell r="G2782">
            <v>0</v>
          </cell>
        </row>
        <row r="2783">
          <cell r="A2783" t="str">
            <v/>
          </cell>
          <cell r="B2783" t="str">
            <v/>
          </cell>
          <cell r="D2783" t="str">
            <v/>
          </cell>
          <cell r="F2783">
            <v>0</v>
          </cell>
          <cell r="G2783">
            <v>0</v>
          </cell>
        </row>
        <row r="2784">
          <cell r="A2784" t="str">
            <v/>
          </cell>
          <cell r="B2784" t="str">
            <v/>
          </cell>
          <cell r="D2784" t="str">
            <v/>
          </cell>
          <cell r="F2784">
            <v>0</v>
          </cell>
          <cell r="G2784">
            <v>0</v>
          </cell>
        </row>
        <row r="2785">
          <cell r="A2785" t="str">
            <v/>
          </cell>
          <cell r="B2785" t="str">
            <v/>
          </cell>
          <cell r="D2785" t="str">
            <v/>
          </cell>
          <cell r="F2785">
            <v>0</v>
          </cell>
          <cell r="G2785">
            <v>0</v>
          </cell>
        </row>
        <row r="2786">
          <cell r="A2786" t="str">
            <v/>
          </cell>
          <cell r="B2786" t="str">
            <v/>
          </cell>
          <cell r="D2786" t="str">
            <v/>
          </cell>
          <cell r="F2786">
            <v>0</v>
          </cell>
          <cell r="G2786">
            <v>0</v>
          </cell>
        </row>
        <row r="2787">
          <cell r="A2787" t="str">
            <v/>
          </cell>
          <cell r="B2787" t="str">
            <v/>
          </cell>
          <cell r="D2787" t="str">
            <v/>
          </cell>
          <cell r="F2787">
            <v>0</v>
          </cell>
          <cell r="G2787">
            <v>0</v>
          </cell>
        </row>
        <row r="2788">
          <cell r="A2788" t="str">
            <v/>
          </cell>
          <cell r="B2788" t="str">
            <v/>
          </cell>
          <cell r="D2788" t="str">
            <v/>
          </cell>
          <cell r="F2788">
            <v>0</v>
          </cell>
          <cell r="G2788">
            <v>0</v>
          </cell>
        </row>
        <row r="2789">
          <cell r="A2789" t="str">
            <v/>
          </cell>
          <cell r="B2789" t="str">
            <v/>
          </cell>
          <cell r="D2789" t="str">
            <v/>
          </cell>
          <cell r="F2789">
            <v>0</v>
          </cell>
          <cell r="G2789">
            <v>0</v>
          </cell>
        </row>
        <row r="2790">
          <cell r="F2790" t="str">
            <v>Total C</v>
          </cell>
          <cell r="G2790">
            <v>0</v>
          </cell>
        </row>
        <row r="2792">
          <cell r="A2792" t="str">
            <v/>
          </cell>
          <cell r="B2792" t="str">
            <v/>
          </cell>
          <cell r="D2792" t="str">
            <v>COSTO NETO</v>
          </cell>
          <cell r="F2792" t="str">
            <v>Total D=A+B+C</v>
          </cell>
          <cell r="G2792">
            <v>0</v>
          </cell>
        </row>
        <row r="2794">
          <cell r="A2794" t="str">
            <v>ANALISIS DE PRECIOS</v>
          </cell>
        </row>
        <row r="2795">
          <cell r="A2795" t="str">
            <v>COMITENTE:</v>
          </cell>
          <cell r="B2795" t="str">
            <v>INSTITUTO PROVINCIAL DE LA VIVIENDA</v>
          </cell>
        </row>
        <row r="2796">
          <cell r="A2796" t="str">
            <v>CONTRATISTA:</v>
          </cell>
          <cell r="B2796">
            <v>0</v>
          </cell>
        </row>
        <row r="2797">
          <cell r="A2797" t="str">
            <v>OBRA:</v>
          </cell>
          <cell r="B2797">
            <v>0</v>
          </cell>
          <cell r="F2797" t="str">
            <v>PRECIOS A:</v>
          </cell>
          <cell r="G2797">
            <v>0</v>
          </cell>
        </row>
        <row r="2798">
          <cell r="A2798" t="str">
            <v>UBICACIÓN:</v>
          </cell>
          <cell r="B2798">
            <v>0</v>
          </cell>
        </row>
        <row r="2799">
          <cell r="A2799" t="str">
            <v>RUBRO:</v>
          </cell>
          <cell r="C2799">
            <v>0</v>
          </cell>
        </row>
        <row r="2800">
          <cell r="A2800" t="str">
            <v>ITEM:</v>
          </cell>
          <cell r="B2800" t="str">
            <v/>
          </cell>
          <cell r="C2800" t="str">
            <v/>
          </cell>
          <cell r="F2800" t="str">
            <v>UNIDAD:</v>
          </cell>
          <cell r="G2800" t="str">
            <v/>
          </cell>
        </row>
        <row r="2802">
          <cell r="A2802" t="str">
            <v>DATOS REDETERMINACION</v>
          </cell>
          <cell r="C2802" t="str">
            <v>DESIGNACION</v>
          </cell>
          <cell r="D2802" t="str">
            <v>U</v>
          </cell>
          <cell r="E2802" t="str">
            <v>Cantidad</v>
          </cell>
          <cell r="F2802" t="str">
            <v>$ Unitarios</v>
          </cell>
          <cell r="G2802" t="str">
            <v>$ Parcial</v>
          </cell>
        </row>
        <row r="2803">
          <cell r="A2803" t="str">
            <v>CÓDIGO</v>
          </cell>
          <cell r="B2803" t="str">
            <v>DESCRIPCIÓN</v>
          </cell>
        </row>
        <row r="2804">
          <cell r="A2804" t="str">
            <v>A - MATERIALES</v>
          </cell>
        </row>
        <row r="2805">
          <cell r="A2805" t="str">
            <v/>
          </cell>
          <cell r="B2805" t="str">
            <v/>
          </cell>
          <cell r="D2805" t="str">
            <v/>
          </cell>
          <cell r="F2805">
            <v>0</v>
          </cell>
          <cell r="G2805">
            <v>0</v>
          </cell>
        </row>
        <row r="2806">
          <cell r="A2806" t="str">
            <v/>
          </cell>
          <cell r="B2806" t="str">
            <v/>
          </cell>
          <cell r="D2806" t="str">
            <v/>
          </cell>
          <cell r="F2806">
            <v>0</v>
          </cell>
          <cell r="G2806">
            <v>0</v>
          </cell>
        </row>
        <row r="2807">
          <cell r="A2807" t="str">
            <v/>
          </cell>
          <cell r="B2807" t="str">
            <v/>
          </cell>
          <cell r="D2807" t="str">
            <v/>
          </cell>
          <cell r="F2807">
            <v>0</v>
          </cell>
          <cell r="G2807">
            <v>0</v>
          </cell>
        </row>
        <row r="2808">
          <cell r="A2808" t="str">
            <v/>
          </cell>
          <cell r="B2808" t="str">
            <v/>
          </cell>
          <cell r="D2808" t="str">
            <v/>
          </cell>
          <cell r="F2808">
            <v>0</v>
          </cell>
          <cell r="G2808">
            <v>0</v>
          </cell>
        </row>
        <row r="2809">
          <cell r="A2809" t="str">
            <v/>
          </cell>
          <cell r="B2809" t="str">
            <v/>
          </cell>
          <cell r="D2809" t="str">
            <v/>
          </cell>
          <cell r="F2809">
            <v>0</v>
          </cell>
          <cell r="G2809">
            <v>0</v>
          </cell>
        </row>
        <row r="2810">
          <cell r="A2810" t="str">
            <v/>
          </cell>
          <cell r="B2810" t="str">
            <v/>
          </cell>
          <cell r="D2810" t="str">
            <v/>
          </cell>
          <cell r="F2810">
            <v>0</v>
          </cell>
          <cell r="G2810">
            <v>0</v>
          </cell>
        </row>
        <row r="2811">
          <cell r="A2811" t="str">
            <v/>
          </cell>
          <cell r="B2811" t="str">
            <v/>
          </cell>
          <cell r="D2811" t="str">
            <v/>
          </cell>
          <cell r="F2811">
            <v>0</v>
          </cell>
          <cell r="G2811">
            <v>0</v>
          </cell>
        </row>
        <row r="2812">
          <cell r="A2812" t="str">
            <v/>
          </cell>
          <cell r="B2812" t="str">
            <v/>
          </cell>
          <cell r="D2812" t="str">
            <v/>
          </cell>
          <cell r="F2812">
            <v>0</v>
          </cell>
          <cell r="G2812">
            <v>0</v>
          </cell>
        </row>
        <row r="2813">
          <cell r="A2813" t="str">
            <v/>
          </cell>
          <cell r="B2813" t="str">
            <v/>
          </cell>
          <cell r="D2813" t="str">
            <v/>
          </cell>
          <cell r="F2813">
            <v>0</v>
          </cell>
          <cell r="G2813">
            <v>0</v>
          </cell>
        </row>
        <row r="2814">
          <cell r="A2814" t="str">
            <v/>
          </cell>
          <cell r="B2814" t="str">
            <v/>
          </cell>
          <cell r="D2814" t="str">
            <v/>
          </cell>
          <cell r="F2814">
            <v>0</v>
          </cell>
          <cell r="G2814">
            <v>0</v>
          </cell>
        </row>
        <row r="2815">
          <cell r="A2815" t="str">
            <v/>
          </cell>
          <cell r="B2815" t="str">
            <v/>
          </cell>
          <cell r="D2815" t="str">
            <v/>
          </cell>
          <cell r="F2815">
            <v>0</v>
          </cell>
          <cell r="G2815">
            <v>0</v>
          </cell>
        </row>
        <row r="2816">
          <cell r="A2816" t="str">
            <v/>
          </cell>
          <cell r="B2816" t="str">
            <v/>
          </cell>
          <cell r="D2816" t="str">
            <v/>
          </cell>
          <cell r="F2816">
            <v>0</v>
          </cell>
          <cell r="G2816">
            <v>0</v>
          </cell>
        </row>
        <row r="2817">
          <cell r="A2817" t="str">
            <v/>
          </cell>
          <cell r="B2817" t="str">
            <v/>
          </cell>
          <cell r="D2817" t="str">
            <v/>
          </cell>
          <cell r="F2817">
            <v>0</v>
          </cell>
          <cell r="G2817">
            <v>0</v>
          </cell>
        </row>
        <row r="2818">
          <cell r="A2818" t="str">
            <v/>
          </cell>
          <cell r="B2818" t="str">
            <v/>
          </cell>
          <cell r="D2818" t="str">
            <v/>
          </cell>
          <cell r="F2818">
            <v>0</v>
          </cell>
          <cell r="G2818">
            <v>0</v>
          </cell>
        </row>
        <row r="2819">
          <cell r="A2819" t="str">
            <v/>
          </cell>
          <cell r="B2819" t="str">
            <v/>
          </cell>
          <cell r="D2819" t="str">
            <v/>
          </cell>
          <cell r="F2819">
            <v>0</v>
          </cell>
          <cell r="G2819">
            <v>0</v>
          </cell>
        </row>
        <row r="2820">
          <cell r="A2820" t="str">
            <v/>
          </cell>
          <cell r="B2820" t="str">
            <v/>
          </cell>
          <cell r="D2820" t="str">
            <v/>
          </cell>
          <cell r="F2820">
            <v>0</v>
          </cell>
          <cell r="G2820">
            <v>0</v>
          </cell>
        </row>
        <row r="2821">
          <cell r="A2821" t="str">
            <v/>
          </cell>
          <cell r="B2821" t="str">
            <v/>
          </cell>
          <cell r="D2821" t="str">
            <v/>
          </cell>
          <cell r="F2821">
            <v>0</v>
          </cell>
          <cell r="G2821">
            <v>0</v>
          </cell>
        </row>
        <row r="2822">
          <cell r="A2822" t="str">
            <v/>
          </cell>
          <cell r="B2822" t="str">
            <v/>
          </cell>
          <cell r="D2822" t="str">
            <v/>
          </cell>
          <cell r="F2822">
            <v>0</v>
          </cell>
          <cell r="G2822">
            <v>0</v>
          </cell>
        </row>
        <row r="2823">
          <cell r="A2823" t="str">
            <v/>
          </cell>
          <cell r="B2823" t="str">
            <v/>
          </cell>
          <cell r="D2823" t="str">
            <v/>
          </cell>
          <cell r="F2823">
            <v>0</v>
          </cell>
          <cell r="G2823">
            <v>0</v>
          </cell>
        </row>
        <row r="2824">
          <cell r="A2824" t="str">
            <v/>
          </cell>
          <cell r="B2824" t="str">
            <v/>
          </cell>
          <cell r="D2824" t="str">
            <v/>
          </cell>
          <cell r="F2824">
            <v>0</v>
          </cell>
          <cell r="G2824">
            <v>0</v>
          </cell>
        </row>
        <row r="2825">
          <cell r="F2825" t="str">
            <v>Total A</v>
          </cell>
          <cell r="G2825">
            <v>0</v>
          </cell>
        </row>
        <row r="2826">
          <cell r="A2826" t="str">
            <v>B - MANO DE OBRA</v>
          </cell>
        </row>
        <row r="2827">
          <cell r="A2827" t="str">
            <v/>
          </cell>
          <cell r="B2827" t="str">
            <v/>
          </cell>
          <cell r="D2827" t="str">
            <v/>
          </cell>
          <cell r="F2827">
            <v>0</v>
          </cell>
          <cell r="G2827">
            <v>0</v>
          </cell>
        </row>
        <row r="2828">
          <cell r="A2828" t="str">
            <v/>
          </cell>
          <cell r="B2828" t="str">
            <v/>
          </cell>
          <cell r="D2828" t="str">
            <v/>
          </cell>
          <cell r="F2828">
            <v>0</v>
          </cell>
          <cell r="G2828">
            <v>0</v>
          </cell>
        </row>
        <row r="2829">
          <cell r="A2829" t="str">
            <v/>
          </cell>
          <cell r="B2829" t="str">
            <v/>
          </cell>
          <cell r="D2829" t="str">
            <v/>
          </cell>
          <cell r="F2829">
            <v>0</v>
          </cell>
          <cell r="G2829">
            <v>0</v>
          </cell>
        </row>
        <row r="2830">
          <cell r="A2830" t="str">
            <v/>
          </cell>
          <cell r="B2830" t="str">
            <v/>
          </cell>
          <cell r="D2830" t="str">
            <v/>
          </cell>
          <cell r="F2830">
            <v>0</v>
          </cell>
          <cell r="G2830">
            <v>0</v>
          </cell>
        </row>
        <row r="2831">
          <cell r="A2831" t="str">
            <v/>
          </cell>
          <cell r="B2831" t="str">
            <v/>
          </cell>
          <cell r="D2831" t="str">
            <v/>
          </cell>
          <cell r="F2831">
            <v>0</v>
          </cell>
          <cell r="G2831">
            <v>0</v>
          </cell>
        </row>
        <row r="2832">
          <cell r="A2832" t="str">
            <v/>
          </cell>
          <cell r="B2832" t="str">
            <v/>
          </cell>
          <cell r="D2832" t="str">
            <v/>
          </cell>
          <cell r="F2832">
            <v>0</v>
          </cell>
          <cell r="G2832">
            <v>0</v>
          </cell>
        </row>
        <row r="2833">
          <cell r="A2833" t="str">
            <v/>
          </cell>
          <cell r="B2833" t="str">
            <v/>
          </cell>
          <cell r="D2833" t="str">
            <v/>
          </cell>
          <cell r="F2833">
            <v>0</v>
          </cell>
          <cell r="G2833">
            <v>0</v>
          </cell>
        </row>
        <row r="2834">
          <cell r="A2834" t="str">
            <v/>
          </cell>
          <cell r="B2834" t="str">
            <v/>
          </cell>
          <cell r="D2834" t="str">
            <v/>
          </cell>
          <cell r="F2834">
            <v>0</v>
          </cell>
          <cell r="G2834">
            <v>0</v>
          </cell>
        </row>
        <row r="2835">
          <cell r="F2835" t="str">
            <v>Total B</v>
          </cell>
          <cell r="G2835">
            <v>0</v>
          </cell>
        </row>
        <row r="2836">
          <cell r="A2836" t="str">
            <v>C - EQUIPOS</v>
          </cell>
        </row>
        <row r="2837">
          <cell r="A2837" t="str">
            <v/>
          </cell>
          <cell r="B2837" t="str">
            <v/>
          </cell>
          <cell r="D2837" t="str">
            <v/>
          </cell>
          <cell r="F2837">
            <v>0</v>
          </cell>
          <cell r="G2837">
            <v>0</v>
          </cell>
        </row>
        <row r="2838">
          <cell r="A2838" t="str">
            <v/>
          </cell>
          <cell r="B2838" t="str">
            <v/>
          </cell>
          <cell r="D2838" t="str">
            <v/>
          </cell>
          <cell r="F2838">
            <v>0</v>
          </cell>
          <cell r="G2838">
            <v>0</v>
          </cell>
        </row>
        <row r="2839">
          <cell r="A2839" t="str">
            <v/>
          </cell>
          <cell r="B2839" t="str">
            <v/>
          </cell>
          <cell r="D2839" t="str">
            <v/>
          </cell>
          <cell r="F2839">
            <v>0</v>
          </cell>
          <cell r="G2839">
            <v>0</v>
          </cell>
        </row>
        <row r="2840">
          <cell r="A2840" t="str">
            <v/>
          </cell>
          <cell r="B2840" t="str">
            <v/>
          </cell>
          <cell r="D2840" t="str">
            <v/>
          </cell>
          <cell r="F2840">
            <v>0</v>
          </cell>
          <cell r="G2840">
            <v>0</v>
          </cell>
        </row>
        <row r="2841">
          <cell r="A2841" t="str">
            <v/>
          </cell>
          <cell r="B2841" t="str">
            <v/>
          </cell>
          <cell r="D2841" t="str">
            <v/>
          </cell>
          <cell r="F2841">
            <v>0</v>
          </cell>
          <cell r="G2841">
            <v>0</v>
          </cell>
        </row>
        <row r="2842">
          <cell r="A2842" t="str">
            <v/>
          </cell>
          <cell r="B2842" t="str">
            <v/>
          </cell>
          <cell r="D2842" t="str">
            <v/>
          </cell>
          <cell r="F2842">
            <v>0</v>
          </cell>
          <cell r="G2842">
            <v>0</v>
          </cell>
        </row>
        <row r="2843">
          <cell r="A2843" t="str">
            <v/>
          </cell>
          <cell r="B2843" t="str">
            <v/>
          </cell>
          <cell r="D2843" t="str">
            <v/>
          </cell>
          <cell r="F2843">
            <v>0</v>
          </cell>
          <cell r="G2843">
            <v>0</v>
          </cell>
        </row>
        <row r="2844">
          <cell r="A2844" t="str">
            <v/>
          </cell>
          <cell r="B2844" t="str">
            <v/>
          </cell>
          <cell r="D2844" t="str">
            <v/>
          </cell>
          <cell r="F2844">
            <v>0</v>
          </cell>
          <cell r="G2844">
            <v>0</v>
          </cell>
        </row>
        <row r="2845">
          <cell r="A2845" t="str">
            <v/>
          </cell>
          <cell r="B2845" t="str">
            <v/>
          </cell>
          <cell r="D2845" t="str">
            <v/>
          </cell>
          <cell r="F2845">
            <v>0</v>
          </cell>
          <cell r="G2845">
            <v>0</v>
          </cell>
        </row>
        <row r="2846">
          <cell r="A2846" t="str">
            <v/>
          </cell>
          <cell r="B2846" t="str">
            <v/>
          </cell>
          <cell r="D2846" t="str">
            <v/>
          </cell>
          <cell r="F2846">
            <v>0</v>
          </cell>
          <cell r="G2846">
            <v>0</v>
          </cell>
        </row>
        <row r="2847">
          <cell r="F2847" t="str">
            <v>Total C</v>
          </cell>
          <cell r="G2847">
            <v>0</v>
          </cell>
        </row>
        <row r="2849">
          <cell r="A2849" t="str">
            <v/>
          </cell>
          <cell r="B2849" t="str">
            <v/>
          </cell>
          <cell r="D2849" t="str">
            <v>COSTO NETO</v>
          </cell>
          <cell r="F2849" t="str">
            <v>Total D=A+B+C</v>
          </cell>
          <cell r="G2849">
            <v>0</v>
          </cell>
        </row>
        <row r="2851">
          <cell r="A2851" t="str">
            <v>ANALISIS DE PRECIOS</v>
          </cell>
        </row>
        <row r="2852">
          <cell r="A2852" t="str">
            <v>COMITENTE:</v>
          </cell>
          <cell r="B2852" t="str">
            <v>INSTITUTO PROVINCIAL DE LA VIVIENDA</v>
          </cell>
        </row>
        <row r="2853">
          <cell r="A2853" t="str">
            <v>CONTRATISTA:</v>
          </cell>
          <cell r="B2853">
            <v>0</v>
          </cell>
        </row>
        <row r="2854">
          <cell r="A2854" t="str">
            <v>OBRA:</v>
          </cell>
          <cell r="B2854">
            <v>0</v>
          </cell>
          <cell r="F2854" t="str">
            <v>PRECIOS A:</v>
          </cell>
          <cell r="G2854">
            <v>0</v>
          </cell>
        </row>
        <row r="2855">
          <cell r="A2855" t="str">
            <v>UBICACIÓN:</v>
          </cell>
          <cell r="B2855">
            <v>0</v>
          </cell>
        </row>
        <row r="2856">
          <cell r="A2856" t="str">
            <v>RUBRO:</v>
          </cell>
          <cell r="C2856">
            <v>0</v>
          </cell>
        </row>
        <row r="2857">
          <cell r="A2857" t="str">
            <v>ITEM:</v>
          </cell>
          <cell r="B2857" t="str">
            <v/>
          </cell>
          <cell r="C2857" t="str">
            <v/>
          </cell>
          <cell r="F2857" t="str">
            <v>UNIDAD:</v>
          </cell>
          <cell r="G2857" t="str">
            <v/>
          </cell>
        </row>
        <row r="2859">
          <cell r="A2859" t="str">
            <v>DATOS REDETERMINACION</v>
          </cell>
          <cell r="C2859" t="str">
            <v>DESIGNACION</v>
          </cell>
          <cell r="D2859" t="str">
            <v>U</v>
          </cell>
          <cell r="E2859" t="str">
            <v>Cantidad</v>
          </cell>
          <cell r="F2859" t="str">
            <v>$ Unitarios</v>
          </cell>
          <cell r="G2859" t="str">
            <v>$ Parcial</v>
          </cell>
        </row>
        <row r="2860">
          <cell r="A2860" t="str">
            <v>CÓDIGO</v>
          </cell>
          <cell r="B2860" t="str">
            <v>DESCRIPCIÓN</v>
          </cell>
        </row>
        <row r="2861">
          <cell r="A2861" t="str">
            <v>A - MATERIALES</v>
          </cell>
        </row>
        <row r="2862">
          <cell r="A2862" t="str">
            <v/>
          </cell>
          <cell r="B2862" t="str">
            <v/>
          </cell>
          <cell r="D2862" t="str">
            <v/>
          </cell>
          <cell r="F2862">
            <v>0</v>
          </cell>
          <cell r="G2862">
            <v>0</v>
          </cell>
        </row>
        <row r="2863">
          <cell r="A2863" t="str">
            <v/>
          </cell>
          <cell r="B2863" t="str">
            <v/>
          </cell>
          <cell r="D2863" t="str">
            <v/>
          </cell>
          <cell r="F2863">
            <v>0</v>
          </cell>
          <cell r="G2863">
            <v>0</v>
          </cell>
        </row>
        <row r="2864">
          <cell r="A2864" t="str">
            <v/>
          </cell>
          <cell r="B2864" t="str">
            <v/>
          </cell>
          <cell r="D2864" t="str">
            <v/>
          </cell>
          <cell r="F2864">
            <v>0</v>
          </cell>
          <cell r="G2864">
            <v>0</v>
          </cell>
        </row>
        <row r="2865">
          <cell r="A2865" t="str">
            <v/>
          </cell>
          <cell r="B2865" t="str">
            <v/>
          </cell>
          <cell r="D2865" t="str">
            <v/>
          </cell>
          <cell r="F2865">
            <v>0</v>
          </cell>
          <cell r="G2865">
            <v>0</v>
          </cell>
        </row>
        <row r="2866">
          <cell r="A2866" t="str">
            <v/>
          </cell>
          <cell r="B2866" t="str">
            <v/>
          </cell>
          <cell r="D2866" t="str">
            <v/>
          </cell>
          <cell r="F2866">
            <v>0</v>
          </cell>
          <cell r="G2866">
            <v>0</v>
          </cell>
        </row>
        <row r="2867">
          <cell r="A2867" t="str">
            <v/>
          </cell>
          <cell r="B2867" t="str">
            <v/>
          </cell>
          <cell r="D2867" t="str">
            <v/>
          </cell>
          <cell r="F2867">
            <v>0</v>
          </cell>
          <cell r="G2867">
            <v>0</v>
          </cell>
        </row>
        <row r="2868">
          <cell r="A2868" t="str">
            <v/>
          </cell>
          <cell r="B2868" t="str">
            <v/>
          </cell>
          <cell r="D2868" t="str">
            <v/>
          </cell>
          <cell r="F2868">
            <v>0</v>
          </cell>
          <cell r="G2868">
            <v>0</v>
          </cell>
        </row>
        <row r="2869">
          <cell r="A2869" t="str">
            <v/>
          </cell>
          <cell r="B2869" t="str">
            <v/>
          </cell>
          <cell r="D2869" t="str">
            <v/>
          </cell>
          <cell r="F2869">
            <v>0</v>
          </cell>
          <cell r="G2869">
            <v>0</v>
          </cell>
        </row>
        <row r="2870">
          <cell r="A2870" t="str">
            <v/>
          </cell>
          <cell r="B2870" t="str">
            <v/>
          </cell>
          <cell r="D2870" t="str">
            <v/>
          </cell>
          <cell r="F2870">
            <v>0</v>
          </cell>
          <cell r="G2870">
            <v>0</v>
          </cell>
        </row>
        <row r="2871">
          <cell r="A2871" t="str">
            <v/>
          </cell>
          <cell r="B2871" t="str">
            <v/>
          </cell>
          <cell r="D2871" t="str">
            <v/>
          </cell>
          <cell r="F2871">
            <v>0</v>
          </cell>
          <cell r="G2871">
            <v>0</v>
          </cell>
        </row>
        <row r="2872">
          <cell r="A2872" t="str">
            <v/>
          </cell>
          <cell r="B2872" t="str">
            <v/>
          </cell>
          <cell r="D2872" t="str">
            <v/>
          </cell>
          <cell r="F2872">
            <v>0</v>
          </cell>
          <cell r="G2872">
            <v>0</v>
          </cell>
        </row>
        <row r="2873">
          <cell r="A2873" t="str">
            <v/>
          </cell>
          <cell r="B2873" t="str">
            <v/>
          </cell>
          <cell r="D2873" t="str">
            <v/>
          </cell>
          <cell r="F2873">
            <v>0</v>
          </cell>
          <cell r="G2873">
            <v>0</v>
          </cell>
        </row>
        <row r="2874">
          <cell r="A2874" t="str">
            <v/>
          </cell>
          <cell r="B2874" t="str">
            <v/>
          </cell>
          <cell r="D2874" t="str">
            <v/>
          </cell>
          <cell r="F2874">
            <v>0</v>
          </cell>
          <cell r="G2874">
            <v>0</v>
          </cell>
        </row>
        <row r="2875">
          <cell r="A2875" t="str">
            <v/>
          </cell>
          <cell r="B2875" t="str">
            <v/>
          </cell>
          <cell r="D2875" t="str">
            <v/>
          </cell>
          <cell r="F2875">
            <v>0</v>
          </cell>
          <cell r="G2875">
            <v>0</v>
          </cell>
        </row>
        <row r="2876">
          <cell r="A2876" t="str">
            <v/>
          </cell>
          <cell r="B2876" t="str">
            <v/>
          </cell>
          <cell r="D2876" t="str">
            <v/>
          </cell>
          <cell r="F2876">
            <v>0</v>
          </cell>
          <cell r="G2876">
            <v>0</v>
          </cell>
        </row>
        <row r="2877">
          <cell r="A2877" t="str">
            <v/>
          </cell>
          <cell r="B2877" t="str">
            <v/>
          </cell>
          <cell r="D2877" t="str">
            <v/>
          </cell>
          <cell r="F2877">
            <v>0</v>
          </cell>
          <cell r="G2877">
            <v>0</v>
          </cell>
        </row>
        <row r="2878">
          <cell r="A2878" t="str">
            <v/>
          </cell>
          <cell r="B2878" t="str">
            <v/>
          </cell>
          <cell r="D2878" t="str">
            <v/>
          </cell>
          <cell r="F2878">
            <v>0</v>
          </cell>
          <cell r="G2878">
            <v>0</v>
          </cell>
        </row>
        <row r="2879">
          <cell r="A2879" t="str">
            <v/>
          </cell>
          <cell r="B2879" t="str">
            <v/>
          </cell>
          <cell r="D2879" t="str">
            <v/>
          </cell>
          <cell r="F2879">
            <v>0</v>
          </cell>
          <cell r="G2879">
            <v>0</v>
          </cell>
        </row>
        <row r="2880">
          <cell r="A2880" t="str">
            <v/>
          </cell>
          <cell r="B2880" t="str">
            <v/>
          </cell>
          <cell r="D2880" t="str">
            <v/>
          </cell>
          <cell r="F2880">
            <v>0</v>
          </cell>
          <cell r="G2880">
            <v>0</v>
          </cell>
        </row>
        <row r="2881">
          <cell r="A2881" t="str">
            <v/>
          </cell>
          <cell r="B2881" t="str">
            <v/>
          </cell>
          <cell r="D2881" t="str">
            <v/>
          </cell>
          <cell r="F2881">
            <v>0</v>
          </cell>
          <cell r="G2881">
            <v>0</v>
          </cell>
        </row>
        <row r="2882">
          <cell r="F2882" t="str">
            <v>Total A</v>
          </cell>
          <cell r="G2882">
            <v>0</v>
          </cell>
        </row>
        <row r="2883">
          <cell r="A2883" t="str">
            <v>B - MANO DE OBRA</v>
          </cell>
        </row>
        <row r="2884">
          <cell r="A2884" t="str">
            <v/>
          </cell>
          <cell r="B2884" t="str">
            <v/>
          </cell>
          <cell r="D2884" t="str">
            <v/>
          </cell>
          <cell r="F2884">
            <v>0</v>
          </cell>
          <cell r="G2884">
            <v>0</v>
          </cell>
        </row>
        <row r="2885">
          <cell r="A2885" t="str">
            <v/>
          </cell>
          <cell r="B2885" t="str">
            <v/>
          </cell>
          <cell r="D2885" t="str">
            <v/>
          </cell>
          <cell r="F2885">
            <v>0</v>
          </cell>
          <cell r="G2885">
            <v>0</v>
          </cell>
        </row>
        <row r="2886">
          <cell r="A2886" t="str">
            <v/>
          </cell>
          <cell r="B2886" t="str">
            <v/>
          </cell>
          <cell r="D2886" t="str">
            <v/>
          </cell>
          <cell r="F2886">
            <v>0</v>
          </cell>
          <cell r="G2886">
            <v>0</v>
          </cell>
        </row>
        <row r="2887">
          <cell r="A2887" t="str">
            <v/>
          </cell>
          <cell r="B2887" t="str">
            <v/>
          </cell>
          <cell r="D2887" t="str">
            <v/>
          </cell>
          <cell r="F2887">
            <v>0</v>
          </cell>
          <cell r="G2887">
            <v>0</v>
          </cell>
        </row>
        <row r="2888">
          <cell r="A2888" t="str">
            <v/>
          </cell>
          <cell r="B2888" t="str">
            <v/>
          </cell>
          <cell r="D2888" t="str">
            <v/>
          </cell>
          <cell r="F2888">
            <v>0</v>
          </cell>
          <cell r="G2888">
            <v>0</v>
          </cell>
        </row>
        <row r="2889">
          <cell r="A2889" t="str">
            <v/>
          </cell>
          <cell r="B2889" t="str">
            <v/>
          </cell>
          <cell r="D2889" t="str">
            <v/>
          </cell>
          <cell r="F2889">
            <v>0</v>
          </cell>
          <cell r="G2889">
            <v>0</v>
          </cell>
        </row>
        <row r="2890">
          <cell r="A2890" t="str">
            <v/>
          </cell>
          <cell r="B2890" t="str">
            <v/>
          </cell>
          <cell r="D2890" t="str">
            <v/>
          </cell>
          <cell r="F2890">
            <v>0</v>
          </cell>
          <cell r="G2890">
            <v>0</v>
          </cell>
        </row>
        <row r="2891">
          <cell r="A2891" t="str">
            <v/>
          </cell>
          <cell r="B2891" t="str">
            <v/>
          </cell>
          <cell r="D2891" t="str">
            <v/>
          </cell>
          <cell r="F2891">
            <v>0</v>
          </cell>
          <cell r="G2891">
            <v>0</v>
          </cell>
        </row>
        <row r="2892">
          <cell r="F2892" t="str">
            <v>Total B</v>
          </cell>
          <cell r="G2892">
            <v>0</v>
          </cell>
        </row>
        <row r="2893">
          <cell r="A2893" t="str">
            <v>C - EQUIPOS</v>
          </cell>
        </row>
        <row r="2894">
          <cell r="A2894" t="str">
            <v/>
          </cell>
          <cell r="B2894" t="str">
            <v/>
          </cell>
          <cell r="D2894" t="str">
            <v/>
          </cell>
          <cell r="F2894">
            <v>0</v>
          </cell>
          <cell r="G2894">
            <v>0</v>
          </cell>
        </row>
        <row r="2895">
          <cell r="A2895" t="str">
            <v/>
          </cell>
          <cell r="B2895" t="str">
            <v/>
          </cell>
          <cell r="D2895" t="str">
            <v/>
          </cell>
          <cell r="F2895">
            <v>0</v>
          </cell>
          <cell r="G2895">
            <v>0</v>
          </cell>
        </row>
        <row r="2896">
          <cell r="A2896" t="str">
            <v/>
          </cell>
          <cell r="B2896" t="str">
            <v/>
          </cell>
          <cell r="D2896" t="str">
            <v/>
          </cell>
          <cell r="F2896">
            <v>0</v>
          </cell>
          <cell r="G2896">
            <v>0</v>
          </cell>
        </row>
        <row r="2897">
          <cell r="A2897" t="str">
            <v/>
          </cell>
          <cell r="B2897" t="str">
            <v/>
          </cell>
          <cell r="D2897" t="str">
            <v/>
          </cell>
          <cell r="F2897">
            <v>0</v>
          </cell>
          <cell r="G2897">
            <v>0</v>
          </cell>
        </row>
        <row r="2898">
          <cell r="A2898" t="str">
            <v/>
          </cell>
          <cell r="B2898" t="str">
            <v/>
          </cell>
          <cell r="D2898" t="str">
            <v/>
          </cell>
          <cell r="F2898">
            <v>0</v>
          </cell>
          <cell r="G2898">
            <v>0</v>
          </cell>
        </row>
        <row r="2899">
          <cell r="A2899" t="str">
            <v/>
          </cell>
          <cell r="B2899" t="str">
            <v/>
          </cell>
          <cell r="D2899" t="str">
            <v/>
          </cell>
          <cell r="F2899">
            <v>0</v>
          </cell>
          <cell r="G2899">
            <v>0</v>
          </cell>
        </row>
        <row r="2900">
          <cell r="A2900" t="str">
            <v/>
          </cell>
          <cell r="B2900" t="str">
            <v/>
          </cell>
          <cell r="D2900" t="str">
            <v/>
          </cell>
          <cell r="F2900">
            <v>0</v>
          </cell>
          <cell r="G2900">
            <v>0</v>
          </cell>
        </row>
        <row r="2901">
          <cell r="A2901" t="str">
            <v/>
          </cell>
          <cell r="B2901" t="str">
            <v/>
          </cell>
          <cell r="D2901" t="str">
            <v/>
          </cell>
          <cell r="F2901">
            <v>0</v>
          </cell>
          <cell r="G2901">
            <v>0</v>
          </cell>
        </row>
        <row r="2902">
          <cell r="A2902" t="str">
            <v/>
          </cell>
          <cell r="B2902" t="str">
            <v/>
          </cell>
          <cell r="D2902" t="str">
            <v/>
          </cell>
          <cell r="F2902">
            <v>0</v>
          </cell>
          <cell r="G2902">
            <v>0</v>
          </cell>
        </row>
        <row r="2903">
          <cell r="A2903" t="str">
            <v/>
          </cell>
          <cell r="B2903" t="str">
            <v/>
          </cell>
          <cell r="D2903" t="str">
            <v/>
          </cell>
          <cell r="F2903">
            <v>0</v>
          </cell>
          <cell r="G2903">
            <v>0</v>
          </cell>
        </row>
        <row r="2904">
          <cell r="F2904" t="str">
            <v>Total C</v>
          </cell>
          <cell r="G2904">
            <v>0</v>
          </cell>
        </row>
        <row r="2906">
          <cell r="A2906" t="str">
            <v/>
          </cell>
          <cell r="B2906" t="str">
            <v/>
          </cell>
          <cell r="D2906" t="str">
            <v>COSTO NETO</v>
          </cell>
          <cell r="F2906" t="str">
            <v>Total D=A+B+C</v>
          </cell>
          <cell r="G2906">
            <v>0</v>
          </cell>
        </row>
        <row r="2908">
          <cell r="A2908" t="str">
            <v>ANALISIS DE PRECIOS</v>
          </cell>
        </row>
        <row r="2909">
          <cell r="A2909" t="str">
            <v>COMITENTE:</v>
          </cell>
          <cell r="B2909" t="str">
            <v>INSTITUTO PROVINCIAL DE LA VIVIENDA</v>
          </cell>
        </row>
        <row r="2910">
          <cell r="A2910" t="str">
            <v>CONTRATISTA:</v>
          </cell>
          <cell r="B2910">
            <v>0</v>
          </cell>
        </row>
        <row r="2911">
          <cell r="A2911" t="str">
            <v>OBRA:</v>
          </cell>
          <cell r="B2911">
            <v>0</v>
          </cell>
          <cell r="F2911" t="str">
            <v>PRECIOS A:</v>
          </cell>
          <cell r="G2911">
            <v>0</v>
          </cell>
        </row>
        <row r="2912">
          <cell r="A2912" t="str">
            <v>UBICACIÓN:</v>
          </cell>
          <cell r="B2912">
            <v>0</v>
          </cell>
        </row>
        <row r="2913">
          <cell r="A2913" t="str">
            <v>RUBRO:</v>
          </cell>
          <cell r="C2913">
            <v>0</v>
          </cell>
        </row>
        <row r="2914">
          <cell r="A2914" t="str">
            <v>ITEM:</v>
          </cell>
          <cell r="B2914" t="str">
            <v/>
          </cell>
          <cell r="C2914" t="str">
            <v/>
          </cell>
          <cell r="F2914" t="str">
            <v>UNIDAD:</v>
          </cell>
          <cell r="G2914" t="str">
            <v/>
          </cell>
        </row>
        <row r="2916">
          <cell r="A2916" t="str">
            <v>DATOS REDETERMINACION</v>
          </cell>
          <cell r="C2916" t="str">
            <v>DESIGNACION</v>
          </cell>
          <cell r="D2916" t="str">
            <v>U</v>
          </cell>
          <cell r="E2916" t="str">
            <v>Cantidad</v>
          </cell>
          <cell r="F2916" t="str">
            <v>$ Unitarios</v>
          </cell>
          <cell r="G2916" t="str">
            <v>$ Parcial</v>
          </cell>
        </row>
        <row r="2917">
          <cell r="A2917" t="str">
            <v>CÓDIGO</v>
          </cell>
          <cell r="B2917" t="str">
            <v>DESCRIPCIÓN</v>
          </cell>
        </row>
        <row r="2918">
          <cell r="A2918" t="str">
            <v>A - MATERIALES</v>
          </cell>
        </row>
        <row r="2919">
          <cell r="A2919" t="str">
            <v/>
          </cell>
          <cell r="B2919" t="str">
            <v/>
          </cell>
          <cell r="D2919" t="str">
            <v/>
          </cell>
          <cell r="F2919">
            <v>0</v>
          </cell>
          <cell r="G2919">
            <v>0</v>
          </cell>
        </row>
        <row r="2920">
          <cell r="A2920" t="str">
            <v/>
          </cell>
          <cell r="B2920" t="str">
            <v/>
          </cell>
          <cell r="D2920" t="str">
            <v/>
          </cell>
          <cell r="F2920">
            <v>0</v>
          </cell>
          <cell r="G2920">
            <v>0</v>
          </cell>
        </row>
        <row r="2921">
          <cell r="A2921" t="str">
            <v/>
          </cell>
          <cell r="B2921" t="str">
            <v/>
          </cell>
          <cell r="D2921" t="str">
            <v/>
          </cell>
          <cell r="F2921">
            <v>0</v>
          </cell>
          <cell r="G2921">
            <v>0</v>
          </cell>
        </row>
        <row r="2922">
          <cell r="A2922" t="str">
            <v/>
          </cell>
          <cell r="B2922" t="str">
            <v/>
          </cell>
          <cell r="D2922" t="str">
            <v/>
          </cell>
          <cell r="F2922">
            <v>0</v>
          </cell>
          <cell r="G2922">
            <v>0</v>
          </cell>
        </row>
        <row r="2923">
          <cell r="A2923" t="str">
            <v/>
          </cell>
          <cell r="B2923" t="str">
            <v/>
          </cell>
          <cell r="D2923" t="str">
            <v/>
          </cell>
          <cell r="F2923">
            <v>0</v>
          </cell>
          <cell r="G2923">
            <v>0</v>
          </cell>
        </row>
        <row r="2924">
          <cell r="A2924" t="str">
            <v/>
          </cell>
          <cell r="B2924" t="str">
            <v/>
          </cell>
          <cell r="D2924" t="str">
            <v/>
          </cell>
          <cell r="F2924">
            <v>0</v>
          </cell>
          <cell r="G2924">
            <v>0</v>
          </cell>
        </row>
        <row r="2925">
          <cell r="A2925" t="str">
            <v/>
          </cell>
          <cell r="B2925" t="str">
            <v/>
          </cell>
          <cell r="D2925" t="str">
            <v/>
          </cell>
          <cell r="F2925">
            <v>0</v>
          </cell>
          <cell r="G2925">
            <v>0</v>
          </cell>
        </row>
        <row r="2926">
          <cell r="A2926" t="str">
            <v/>
          </cell>
          <cell r="B2926" t="str">
            <v/>
          </cell>
          <cell r="D2926" t="str">
            <v/>
          </cell>
          <cell r="F2926">
            <v>0</v>
          </cell>
          <cell r="G2926">
            <v>0</v>
          </cell>
        </row>
        <row r="2927">
          <cell r="A2927" t="str">
            <v/>
          </cell>
          <cell r="B2927" t="str">
            <v/>
          </cell>
          <cell r="D2927" t="str">
            <v/>
          </cell>
          <cell r="F2927">
            <v>0</v>
          </cell>
          <cell r="G2927">
            <v>0</v>
          </cell>
        </row>
        <row r="2928">
          <cell r="A2928" t="str">
            <v/>
          </cell>
          <cell r="B2928" t="str">
            <v/>
          </cell>
          <cell r="D2928" t="str">
            <v/>
          </cell>
          <cell r="F2928">
            <v>0</v>
          </cell>
          <cell r="G2928">
            <v>0</v>
          </cell>
        </row>
        <row r="2929">
          <cell r="A2929" t="str">
            <v/>
          </cell>
          <cell r="B2929" t="str">
            <v/>
          </cell>
          <cell r="D2929" t="str">
            <v/>
          </cell>
          <cell r="F2929">
            <v>0</v>
          </cell>
          <cell r="G2929">
            <v>0</v>
          </cell>
        </row>
        <row r="2930">
          <cell r="A2930" t="str">
            <v/>
          </cell>
          <cell r="B2930" t="str">
            <v/>
          </cell>
          <cell r="D2930" t="str">
            <v/>
          </cell>
          <cell r="F2930">
            <v>0</v>
          </cell>
          <cell r="G2930">
            <v>0</v>
          </cell>
        </row>
        <row r="2931">
          <cell r="A2931" t="str">
            <v/>
          </cell>
          <cell r="B2931" t="str">
            <v/>
          </cell>
          <cell r="D2931" t="str">
            <v/>
          </cell>
          <cell r="F2931">
            <v>0</v>
          </cell>
          <cell r="G2931">
            <v>0</v>
          </cell>
        </row>
        <row r="2932">
          <cell r="A2932" t="str">
            <v/>
          </cell>
          <cell r="B2932" t="str">
            <v/>
          </cell>
          <cell r="D2932" t="str">
            <v/>
          </cell>
          <cell r="F2932">
            <v>0</v>
          </cell>
          <cell r="G2932">
            <v>0</v>
          </cell>
        </row>
        <row r="2933">
          <cell r="A2933" t="str">
            <v/>
          </cell>
          <cell r="B2933" t="str">
            <v/>
          </cell>
          <cell r="D2933" t="str">
            <v/>
          </cell>
          <cell r="F2933">
            <v>0</v>
          </cell>
          <cell r="G2933">
            <v>0</v>
          </cell>
        </row>
        <row r="2934">
          <cell r="A2934" t="str">
            <v/>
          </cell>
          <cell r="B2934" t="str">
            <v/>
          </cell>
          <cell r="D2934" t="str">
            <v/>
          </cell>
          <cell r="F2934">
            <v>0</v>
          </cell>
          <cell r="G2934">
            <v>0</v>
          </cell>
        </row>
        <row r="2935">
          <cell r="A2935" t="str">
            <v/>
          </cell>
          <cell r="B2935" t="str">
            <v/>
          </cell>
          <cell r="D2935" t="str">
            <v/>
          </cell>
          <cell r="F2935">
            <v>0</v>
          </cell>
          <cell r="G2935">
            <v>0</v>
          </cell>
        </row>
        <row r="2936">
          <cell r="A2936" t="str">
            <v/>
          </cell>
          <cell r="B2936" t="str">
            <v/>
          </cell>
          <cell r="D2936" t="str">
            <v/>
          </cell>
          <cell r="F2936">
            <v>0</v>
          </cell>
          <cell r="G2936">
            <v>0</v>
          </cell>
        </row>
        <row r="2937">
          <cell r="A2937" t="str">
            <v/>
          </cell>
          <cell r="B2937" t="str">
            <v/>
          </cell>
          <cell r="D2937" t="str">
            <v/>
          </cell>
          <cell r="F2937">
            <v>0</v>
          </cell>
          <cell r="G2937">
            <v>0</v>
          </cell>
        </row>
        <row r="2938">
          <cell r="A2938" t="str">
            <v/>
          </cell>
          <cell r="B2938" t="str">
            <v/>
          </cell>
          <cell r="D2938" t="str">
            <v/>
          </cell>
          <cell r="F2938">
            <v>0</v>
          </cell>
          <cell r="G2938">
            <v>0</v>
          </cell>
        </row>
        <row r="2939">
          <cell r="F2939" t="str">
            <v>Total A</v>
          </cell>
          <cell r="G2939">
            <v>0</v>
          </cell>
        </row>
        <row r="2940">
          <cell r="A2940" t="str">
            <v>B - MANO DE OBRA</v>
          </cell>
        </row>
        <row r="2941">
          <cell r="A2941" t="str">
            <v/>
          </cell>
          <cell r="B2941" t="str">
            <v/>
          </cell>
          <cell r="D2941" t="str">
            <v/>
          </cell>
          <cell r="F2941">
            <v>0</v>
          </cell>
          <cell r="G2941">
            <v>0</v>
          </cell>
        </row>
        <row r="2942">
          <cell r="A2942" t="str">
            <v/>
          </cell>
          <cell r="B2942" t="str">
            <v/>
          </cell>
          <cell r="D2942" t="str">
            <v/>
          </cell>
          <cell r="F2942">
            <v>0</v>
          </cell>
          <cell r="G2942">
            <v>0</v>
          </cell>
        </row>
        <row r="2943">
          <cell r="A2943" t="str">
            <v/>
          </cell>
          <cell r="B2943" t="str">
            <v/>
          </cell>
          <cell r="D2943" t="str">
            <v/>
          </cell>
          <cell r="F2943">
            <v>0</v>
          </cell>
          <cell r="G2943">
            <v>0</v>
          </cell>
        </row>
        <row r="2944">
          <cell r="A2944" t="str">
            <v/>
          </cell>
          <cell r="B2944" t="str">
            <v/>
          </cell>
          <cell r="D2944" t="str">
            <v/>
          </cell>
          <cell r="F2944">
            <v>0</v>
          </cell>
          <cell r="G2944">
            <v>0</v>
          </cell>
        </row>
        <row r="2945">
          <cell r="A2945" t="str">
            <v/>
          </cell>
          <cell r="B2945" t="str">
            <v/>
          </cell>
          <cell r="D2945" t="str">
            <v/>
          </cell>
          <cell r="F2945">
            <v>0</v>
          </cell>
          <cell r="G2945">
            <v>0</v>
          </cell>
        </row>
        <row r="2946">
          <cell r="A2946" t="str">
            <v/>
          </cell>
          <cell r="B2946" t="str">
            <v/>
          </cell>
          <cell r="D2946" t="str">
            <v/>
          </cell>
          <cell r="F2946">
            <v>0</v>
          </cell>
          <cell r="G2946">
            <v>0</v>
          </cell>
        </row>
        <row r="2947">
          <cell r="A2947" t="str">
            <v/>
          </cell>
          <cell r="B2947" t="str">
            <v/>
          </cell>
          <cell r="D2947" t="str">
            <v/>
          </cell>
          <cell r="F2947">
            <v>0</v>
          </cell>
          <cell r="G2947">
            <v>0</v>
          </cell>
        </row>
        <row r="2948">
          <cell r="A2948" t="str">
            <v/>
          </cell>
          <cell r="B2948" t="str">
            <v/>
          </cell>
          <cell r="D2948" t="str">
            <v/>
          </cell>
          <cell r="F2948">
            <v>0</v>
          </cell>
          <cell r="G2948">
            <v>0</v>
          </cell>
        </row>
        <row r="2949">
          <cell r="F2949" t="str">
            <v>Total B</v>
          </cell>
          <cell r="G2949">
            <v>0</v>
          </cell>
        </row>
        <row r="2950">
          <cell r="A2950" t="str">
            <v>C - EQUIPOS</v>
          </cell>
        </row>
        <row r="2951">
          <cell r="A2951" t="str">
            <v/>
          </cell>
          <cell r="B2951" t="str">
            <v/>
          </cell>
          <cell r="D2951" t="str">
            <v/>
          </cell>
          <cell r="F2951">
            <v>0</v>
          </cell>
          <cell r="G2951">
            <v>0</v>
          </cell>
        </row>
        <row r="2952">
          <cell r="A2952" t="str">
            <v/>
          </cell>
          <cell r="B2952" t="str">
            <v/>
          </cell>
          <cell r="D2952" t="str">
            <v/>
          </cell>
          <cell r="F2952">
            <v>0</v>
          </cell>
          <cell r="G2952">
            <v>0</v>
          </cell>
        </row>
        <row r="2953">
          <cell r="A2953" t="str">
            <v/>
          </cell>
          <cell r="B2953" t="str">
            <v/>
          </cell>
          <cell r="D2953" t="str">
            <v/>
          </cell>
          <cell r="F2953">
            <v>0</v>
          </cell>
          <cell r="G2953">
            <v>0</v>
          </cell>
        </row>
        <row r="2954">
          <cell r="A2954" t="str">
            <v/>
          </cell>
          <cell r="B2954" t="str">
            <v/>
          </cell>
          <cell r="D2954" t="str">
            <v/>
          </cell>
          <cell r="F2954">
            <v>0</v>
          </cell>
          <cell r="G2954">
            <v>0</v>
          </cell>
        </row>
        <row r="2955">
          <cell r="A2955" t="str">
            <v/>
          </cell>
          <cell r="B2955" t="str">
            <v/>
          </cell>
          <cell r="D2955" t="str">
            <v/>
          </cell>
          <cell r="F2955">
            <v>0</v>
          </cell>
          <cell r="G2955">
            <v>0</v>
          </cell>
        </row>
        <row r="2956">
          <cell r="A2956" t="str">
            <v/>
          </cell>
          <cell r="B2956" t="str">
            <v/>
          </cell>
          <cell r="D2956" t="str">
            <v/>
          </cell>
          <cell r="F2956">
            <v>0</v>
          </cell>
          <cell r="G2956">
            <v>0</v>
          </cell>
        </row>
        <row r="2957">
          <cell r="A2957" t="str">
            <v/>
          </cell>
          <cell r="B2957" t="str">
            <v/>
          </cell>
          <cell r="D2957" t="str">
            <v/>
          </cell>
          <cell r="F2957">
            <v>0</v>
          </cell>
          <cell r="G2957">
            <v>0</v>
          </cell>
        </row>
        <row r="2958">
          <cell r="A2958" t="str">
            <v/>
          </cell>
          <cell r="B2958" t="str">
            <v/>
          </cell>
          <cell r="D2958" t="str">
            <v/>
          </cell>
          <cell r="F2958">
            <v>0</v>
          </cell>
          <cell r="G2958">
            <v>0</v>
          </cell>
        </row>
        <row r="2959">
          <cell r="A2959" t="str">
            <v/>
          </cell>
          <cell r="B2959" t="str">
            <v/>
          </cell>
          <cell r="D2959" t="str">
            <v/>
          </cell>
          <cell r="F2959">
            <v>0</v>
          </cell>
          <cell r="G2959">
            <v>0</v>
          </cell>
        </row>
        <row r="2960">
          <cell r="A2960" t="str">
            <v/>
          </cell>
          <cell r="B2960" t="str">
            <v/>
          </cell>
          <cell r="D2960" t="str">
            <v/>
          </cell>
          <cell r="F2960">
            <v>0</v>
          </cell>
          <cell r="G2960">
            <v>0</v>
          </cell>
        </row>
        <row r="2961">
          <cell r="F2961" t="str">
            <v>Total C</v>
          </cell>
          <cell r="G2961">
            <v>0</v>
          </cell>
        </row>
        <row r="2963">
          <cell r="A2963" t="str">
            <v/>
          </cell>
          <cell r="B2963" t="str">
            <v/>
          </cell>
          <cell r="D2963" t="str">
            <v>COSTO NETO</v>
          </cell>
          <cell r="F2963" t="str">
            <v>Total D=A+B+C</v>
          </cell>
          <cell r="G2963">
            <v>0</v>
          </cell>
        </row>
        <row r="2965">
          <cell r="A2965" t="str">
            <v>ANALISIS DE PRECIOS</v>
          </cell>
        </row>
        <row r="2966">
          <cell r="A2966" t="str">
            <v>COMITENTE:</v>
          </cell>
          <cell r="B2966" t="str">
            <v>INSTITUTO PROVINCIAL DE LA VIVIENDA</v>
          </cell>
        </row>
        <row r="2967">
          <cell r="A2967" t="str">
            <v>CONTRATISTA:</v>
          </cell>
          <cell r="B2967">
            <v>0</v>
          </cell>
        </row>
        <row r="2968">
          <cell r="A2968" t="str">
            <v>OBRA:</v>
          </cell>
          <cell r="B2968">
            <v>0</v>
          </cell>
          <cell r="F2968" t="str">
            <v>PRECIOS A:</v>
          </cell>
          <cell r="G2968">
            <v>0</v>
          </cell>
        </row>
        <row r="2969">
          <cell r="A2969" t="str">
            <v>UBICACIÓN:</v>
          </cell>
          <cell r="B2969">
            <v>0</v>
          </cell>
        </row>
        <row r="2970">
          <cell r="A2970" t="str">
            <v>RUBRO:</v>
          </cell>
          <cell r="C2970">
            <v>0</v>
          </cell>
        </row>
        <row r="2971">
          <cell r="A2971" t="str">
            <v>ITEM:</v>
          </cell>
          <cell r="B2971" t="str">
            <v/>
          </cell>
          <cell r="C2971" t="str">
            <v/>
          </cell>
          <cell r="F2971" t="str">
            <v>UNIDAD:</v>
          </cell>
          <cell r="G2971" t="str">
            <v/>
          </cell>
        </row>
        <row r="2973">
          <cell r="A2973" t="str">
            <v>DATOS REDETERMINACION</v>
          </cell>
          <cell r="C2973" t="str">
            <v>DESIGNACION</v>
          </cell>
          <cell r="D2973" t="str">
            <v>U</v>
          </cell>
          <cell r="E2973" t="str">
            <v>Cantidad</v>
          </cell>
          <cell r="F2973" t="str">
            <v>$ Unitarios</v>
          </cell>
          <cell r="G2973" t="str">
            <v>$ Parcial</v>
          </cell>
        </row>
        <row r="2974">
          <cell r="A2974" t="str">
            <v>CÓDIGO</v>
          </cell>
          <cell r="B2974" t="str">
            <v>DESCRIPCIÓN</v>
          </cell>
        </row>
        <row r="2975">
          <cell r="A2975" t="str">
            <v>A - MATERIALES</v>
          </cell>
        </row>
        <row r="2976">
          <cell r="A2976" t="str">
            <v/>
          </cell>
          <cell r="B2976" t="str">
            <v/>
          </cell>
          <cell r="D2976" t="str">
            <v/>
          </cell>
          <cell r="F2976">
            <v>0</v>
          </cell>
          <cell r="G2976">
            <v>0</v>
          </cell>
        </row>
        <row r="2977">
          <cell r="A2977" t="str">
            <v/>
          </cell>
          <cell r="B2977" t="str">
            <v/>
          </cell>
          <cell r="D2977" t="str">
            <v/>
          </cell>
          <cell r="F2977">
            <v>0</v>
          </cell>
          <cell r="G2977">
            <v>0</v>
          </cell>
        </row>
        <row r="2978">
          <cell r="A2978" t="str">
            <v/>
          </cell>
          <cell r="B2978" t="str">
            <v/>
          </cell>
          <cell r="D2978" t="str">
            <v/>
          </cell>
          <cell r="F2978">
            <v>0</v>
          </cell>
          <cell r="G2978">
            <v>0</v>
          </cell>
        </row>
        <row r="2979">
          <cell r="A2979" t="str">
            <v/>
          </cell>
          <cell r="B2979" t="str">
            <v/>
          </cell>
          <cell r="D2979" t="str">
            <v/>
          </cell>
          <cell r="F2979">
            <v>0</v>
          </cell>
          <cell r="G2979">
            <v>0</v>
          </cell>
        </row>
        <row r="2980">
          <cell r="A2980" t="str">
            <v/>
          </cell>
          <cell r="B2980" t="str">
            <v/>
          </cell>
          <cell r="D2980" t="str">
            <v/>
          </cell>
          <cell r="F2980">
            <v>0</v>
          </cell>
          <cell r="G2980">
            <v>0</v>
          </cell>
        </row>
        <row r="2981">
          <cell r="A2981" t="str">
            <v/>
          </cell>
          <cell r="B2981" t="str">
            <v/>
          </cell>
          <cell r="D2981" t="str">
            <v/>
          </cell>
          <cell r="F2981">
            <v>0</v>
          </cell>
          <cell r="G2981">
            <v>0</v>
          </cell>
        </row>
        <row r="2982">
          <cell r="A2982" t="str">
            <v/>
          </cell>
          <cell r="B2982" t="str">
            <v/>
          </cell>
          <cell r="D2982" t="str">
            <v/>
          </cell>
          <cell r="F2982">
            <v>0</v>
          </cell>
          <cell r="G2982">
            <v>0</v>
          </cell>
        </row>
        <row r="2983">
          <cell r="A2983" t="str">
            <v/>
          </cell>
          <cell r="B2983" t="str">
            <v/>
          </cell>
          <cell r="D2983" t="str">
            <v/>
          </cell>
          <cell r="F2983">
            <v>0</v>
          </cell>
          <cell r="G2983">
            <v>0</v>
          </cell>
        </row>
        <row r="2984">
          <cell r="A2984" t="str">
            <v/>
          </cell>
          <cell r="B2984" t="str">
            <v/>
          </cell>
          <cell r="D2984" t="str">
            <v/>
          </cell>
          <cell r="F2984">
            <v>0</v>
          </cell>
          <cell r="G2984">
            <v>0</v>
          </cell>
        </row>
        <row r="2985">
          <cell r="A2985" t="str">
            <v/>
          </cell>
          <cell r="B2985" t="str">
            <v/>
          </cell>
          <cell r="D2985" t="str">
            <v/>
          </cell>
          <cell r="F2985">
            <v>0</v>
          </cell>
          <cell r="G2985">
            <v>0</v>
          </cell>
        </row>
        <row r="2986">
          <cell r="A2986" t="str">
            <v/>
          </cell>
          <cell r="B2986" t="str">
            <v/>
          </cell>
          <cell r="D2986" t="str">
            <v/>
          </cell>
          <cell r="F2986">
            <v>0</v>
          </cell>
          <cell r="G2986">
            <v>0</v>
          </cell>
        </row>
        <row r="2987">
          <cell r="A2987" t="str">
            <v/>
          </cell>
          <cell r="B2987" t="str">
            <v/>
          </cell>
          <cell r="D2987" t="str">
            <v/>
          </cell>
          <cell r="F2987">
            <v>0</v>
          </cell>
          <cell r="G2987">
            <v>0</v>
          </cell>
        </row>
        <row r="2988">
          <cell r="A2988" t="str">
            <v/>
          </cell>
          <cell r="B2988" t="str">
            <v/>
          </cell>
          <cell r="D2988" t="str">
            <v/>
          </cell>
          <cell r="F2988">
            <v>0</v>
          </cell>
          <cell r="G2988">
            <v>0</v>
          </cell>
        </row>
        <row r="2989">
          <cell r="A2989" t="str">
            <v/>
          </cell>
          <cell r="B2989" t="str">
            <v/>
          </cell>
          <cell r="D2989" t="str">
            <v/>
          </cell>
          <cell r="F2989">
            <v>0</v>
          </cell>
          <cell r="G2989">
            <v>0</v>
          </cell>
        </row>
        <row r="2990">
          <cell r="A2990" t="str">
            <v/>
          </cell>
          <cell r="B2990" t="str">
            <v/>
          </cell>
          <cell r="D2990" t="str">
            <v/>
          </cell>
          <cell r="F2990">
            <v>0</v>
          </cell>
          <cell r="G2990">
            <v>0</v>
          </cell>
        </row>
        <row r="2991">
          <cell r="A2991" t="str">
            <v/>
          </cell>
          <cell r="B2991" t="str">
            <v/>
          </cell>
          <cell r="D2991" t="str">
            <v/>
          </cell>
          <cell r="F2991">
            <v>0</v>
          </cell>
          <cell r="G2991">
            <v>0</v>
          </cell>
        </row>
        <row r="2992">
          <cell r="A2992" t="str">
            <v/>
          </cell>
          <cell r="B2992" t="str">
            <v/>
          </cell>
          <cell r="D2992" t="str">
            <v/>
          </cell>
          <cell r="F2992">
            <v>0</v>
          </cell>
          <cell r="G2992">
            <v>0</v>
          </cell>
        </row>
        <row r="2993">
          <cell r="A2993" t="str">
            <v/>
          </cell>
          <cell r="B2993" t="str">
            <v/>
          </cell>
          <cell r="D2993" t="str">
            <v/>
          </cell>
          <cell r="F2993">
            <v>0</v>
          </cell>
          <cell r="G2993">
            <v>0</v>
          </cell>
        </row>
        <row r="2994">
          <cell r="A2994" t="str">
            <v/>
          </cell>
          <cell r="B2994" t="str">
            <v/>
          </cell>
          <cell r="D2994" t="str">
            <v/>
          </cell>
          <cell r="F2994">
            <v>0</v>
          </cell>
          <cell r="G2994">
            <v>0</v>
          </cell>
        </row>
        <row r="2995">
          <cell r="A2995" t="str">
            <v/>
          </cell>
          <cell r="B2995" t="str">
            <v/>
          </cell>
          <cell r="D2995" t="str">
            <v/>
          </cell>
          <cell r="F2995">
            <v>0</v>
          </cell>
          <cell r="G2995">
            <v>0</v>
          </cell>
        </row>
        <row r="2996">
          <cell r="F2996" t="str">
            <v>Total A</v>
          </cell>
          <cell r="G2996">
            <v>0</v>
          </cell>
        </row>
        <row r="2997">
          <cell r="A2997" t="str">
            <v>B - MANO DE OBRA</v>
          </cell>
        </row>
        <row r="2998">
          <cell r="A2998" t="str">
            <v/>
          </cell>
          <cell r="B2998" t="str">
            <v/>
          </cell>
          <cell r="D2998" t="str">
            <v/>
          </cell>
          <cell r="F2998">
            <v>0</v>
          </cell>
          <cell r="G2998">
            <v>0</v>
          </cell>
        </row>
        <row r="2999">
          <cell r="A2999" t="str">
            <v/>
          </cell>
          <cell r="B2999" t="str">
            <v/>
          </cell>
          <cell r="D2999" t="str">
            <v/>
          </cell>
          <cell r="F2999">
            <v>0</v>
          </cell>
          <cell r="G2999">
            <v>0</v>
          </cell>
        </row>
        <row r="3000">
          <cell r="A3000" t="str">
            <v/>
          </cell>
          <cell r="B3000" t="str">
            <v/>
          </cell>
          <cell r="D3000" t="str">
            <v/>
          </cell>
          <cell r="F3000">
            <v>0</v>
          </cell>
          <cell r="G3000">
            <v>0</v>
          </cell>
        </row>
        <row r="3001">
          <cell r="A3001" t="str">
            <v/>
          </cell>
          <cell r="B3001" t="str">
            <v/>
          </cell>
          <cell r="D3001" t="str">
            <v/>
          </cell>
          <cell r="F3001">
            <v>0</v>
          </cell>
          <cell r="G3001">
            <v>0</v>
          </cell>
        </row>
        <row r="3002">
          <cell r="A3002" t="str">
            <v/>
          </cell>
          <cell r="B3002" t="str">
            <v/>
          </cell>
          <cell r="D3002" t="str">
            <v/>
          </cell>
          <cell r="F3002">
            <v>0</v>
          </cell>
          <cell r="G3002">
            <v>0</v>
          </cell>
        </row>
        <row r="3003">
          <cell r="A3003" t="str">
            <v/>
          </cell>
          <cell r="B3003" t="str">
            <v/>
          </cell>
          <cell r="D3003" t="str">
            <v/>
          </cell>
          <cell r="F3003">
            <v>0</v>
          </cell>
          <cell r="G3003">
            <v>0</v>
          </cell>
        </row>
        <row r="3004">
          <cell r="A3004" t="str">
            <v/>
          </cell>
          <cell r="B3004" t="str">
            <v/>
          </cell>
          <cell r="D3004" t="str">
            <v/>
          </cell>
          <cell r="F3004">
            <v>0</v>
          </cell>
          <cell r="G3004">
            <v>0</v>
          </cell>
        </row>
        <row r="3005">
          <cell r="A3005" t="str">
            <v/>
          </cell>
          <cell r="B3005" t="str">
            <v/>
          </cell>
          <cell r="D3005" t="str">
            <v/>
          </cell>
          <cell r="F3005">
            <v>0</v>
          </cell>
          <cell r="G3005">
            <v>0</v>
          </cell>
        </row>
        <row r="3006">
          <cell r="F3006" t="str">
            <v>Total B</v>
          </cell>
          <cell r="G3006">
            <v>0</v>
          </cell>
        </row>
        <row r="3007">
          <cell r="A3007" t="str">
            <v>C - EQUIPOS</v>
          </cell>
        </row>
        <row r="3008">
          <cell r="A3008" t="str">
            <v/>
          </cell>
          <cell r="B3008" t="str">
            <v/>
          </cell>
          <cell r="D3008" t="str">
            <v/>
          </cell>
          <cell r="F3008">
            <v>0</v>
          </cell>
          <cell r="G3008">
            <v>0</v>
          </cell>
        </row>
        <row r="3009">
          <cell r="A3009" t="str">
            <v/>
          </cell>
          <cell r="B3009" t="str">
            <v/>
          </cell>
          <cell r="D3009" t="str">
            <v/>
          </cell>
          <cell r="F3009">
            <v>0</v>
          </cell>
          <cell r="G3009">
            <v>0</v>
          </cell>
        </row>
        <row r="3010">
          <cell r="A3010" t="str">
            <v/>
          </cell>
          <cell r="B3010" t="str">
            <v/>
          </cell>
          <cell r="D3010" t="str">
            <v/>
          </cell>
          <cell r="F3010">
            <v>0</v>
          </cell>
          <cell r="G3010">
            <v>0</v>
          </cell>
        </row>
        <row r="3011">
          <cell r="A3011" t="str">
            <v/>
          </cell>
          <cell r="B3011" t="str">
            <v/>
          </cell>
          <cell r="D3011" t="str">
            <v/>
          </cell>
          <cell r="F3011">
            <v>0</v>
          </cell>
          <cell r="G3011">
            <v>0</v>
          </cell>
        </row>
        <row r="3012">
          <cell r="A3012" t="str">
            <v/>
          </cell>
          <cell r="B3012" t="str">
            <v/>
          </cell>
          <cell r="D3012" t="str">
            <v/>
          </cell>
          <cell r="F3012">
            <v>0</v>
          </cell>
          <cell r="G3012">
            <v>0</v>
          </cell>
        </row>
        <row r="3013">
          <cell r="A3013" t="str">
            <v/>
          </cell>
          <cell r="B3013" t="str">
            <v/>
          </cell>
          <cell r="D3013" t="str">
            <v/>
          </cell>
          <cell r="F3013">
            <v>0</v>
          </cell>
          <cell r="G3013">
            <v>0</v>
          </cell>
        </row>
        <row r="3014">
          <cell r="A3014" t="str">
            <v/>
          </cell>
          <cell r="B3014" t="str">
            <v/>
          </cell>
          <cell r="D3014" t="str">
            <v/>
          </cell>
          <cell r="F3014">
            <v>0</v>
          </cell>
          <cell r="G3014">
            <v>0</v>
          </cell>
        </row>
        <row r="3015">
          <cell r="A3015" t="str">
            <v/>
          </cell>
          <cell r="B3015" t="str">
            <v/>
          </cell>
          <cell r="D3015" t="str">
            <v/>
          </cell>
          <cell r="F3015">
            <v>0</v>
          </cell>
          <cell r="G3015">
            <v>0</v>
          </cell>
        </row>
        <row r="3016">
          <cell r="A3016" t="str">
            <v/>
          </cell>
          <cell r="B3016" t="str">
            <v/>
          </cell>
          <cell r="D3016" t="str">
            <v/>
          </cell>
          <cell r="F3016">
            <v>0</v>
          </cell>
          <cell r="G3016">
            <v>0</v>
          </cell>
        </row>
        <row r="3017">
          <cell r="A3017" t="str">
            <v/>
          </cell>
          <cell r="B3017" t="str">
            <v/>
          </cell>
          <cell r="D3017" t="str">
            <v/>
          </cell>
          <cell r="F3017">
            <v>0</v>
          </cell>
          <cell r="G3017">
            <v>0</v>
          </cell>
        </row>
        <row r="3018">
          <cell r="F3018" t="str">
            <v>Total C</v>
          </cell>
          <cell r="G3018">
            <v>0</v>
          </cell>
        </row>
        <row r="3020">
          <cell r="A3020" t="str">
            <v/>
          </cell>
          <cell r="B3020" t="str">
            <v/>
          </cell>
          <cell r="D3020" t="str">
            <v>COSTO NETO</v>
          </cell>
          <cell r="F3020" t="str">
            <v>Total D=A+B+C</v>
          </cell>
          <cell r="G3020">
            <v>0</v>
          </cell>
        </row>
        <row r="3022">
          <cell r="A3022" t="str">
            <v>ANALISIS DE PRECIOS</v>
          </cell>
        </row>
        <row r="3023">
          <cell r="A3023" t="str">
            <v>COMITENTE:</v>
          </cell>
          <cell r="B3023" t="str">
            <v>INSTITUTO PROVINCIAL DE LA VIVIENDA</v>
          </cell>
        </row>
        <row r="3024">
          <cell r="A3024" t="str">
            <v>CONTRATISTA:</v>
          </cell>
          <cell r="B3024">
            <v>0</v>
          </cell>
        </row>
        <row r="3025">
          <cell r="A3025" t="str">
            <v>OBRA:</v>
          </cell>
          <cell r="B3025">
            <v>0</v>
          </cell>
          <cell r="F3025" t="str">
            <v>PRECIOS A:</v>
          </cell>
          <cell r="G3025">
            <v>0</v>
          </cell>
        </row>
        <row r="3026">
          <cell r="A3026" t="str">
            <v>UBICACIÓN:</v>
          </cell>
          <cell r="B3026">
            <v>0</v>
          </cell>
        </row>
        <row r="3027">
          <cell r="A3027" t="str">
            <v>RUBRO:</v>
          </cell>
          <cell r="C3027">
            <v>0</v>
          </cell>
        </row>
        <row r="3028">
          <cell r="A3028" t="str">
            <v>ITEM:</v>
          </cell>
          <cell r="B3028" t="str">
            <v/>
          </cell>
          <cell r="C3028" t="str">
            <v/>
          </cell>
          <cell r="F3028" t="str">
            <v>UNIDAD:</v>
          </cell>
          <cell r="G3028" t="str">
            <v/>
          </cell>
        </row>
        <row r="3030">
          <cell r="A3030" t="str">
            <v>DATOS REDETERMINACION</v>
          </cell>
          <cell r="C3030" t="str">
            <v>DESIGNACION</v>
          </cell>
          <cell r="D3030" t="str">
            <v>U</v>
          </cell>
          <cell r="E3030" t="str">
            <v>Cantidad</v>
          </cell>
          <cell r="F3030" t="str">
            <v>$ Unitarios</v>
          </cell>
          <cell r="G3030" t="str">
            <v>$ Parcial</v>
          </cell>
        </row>
        <row r="3031">
          <cell r="A3031" t="str">
            <v>CÓDIGO</v>
          </cell>
          <cell r="B3031" t="str">
            <v>DESCRIPCIÓN</v>
          </cell>
        </row>
        <row r="3032">
          <cell r="A3032" t="str">
            <v>A - MATERIALES</v>
          </cell>
        </row>
        <row r="3033">
          <cell r="A3033" t="str">
            <v/>
          </cell>
          <cell r="B3033" t="str">
            <v/>
          </cell>
          <cell r="D3033" t="str">
            <v/>
          </cell>
          <cell r="F3033">
            <v>0</v>
          </cell>
          <cell r="G3033">
            <v>0</v>
          </cell>
        </row>
        <row r="3034">
          <cell r="A3034" t="str">
            <v/>
          </cell>
          <cell r="B3034" t="str">
            <v/>
          </cell>
          <cell r="D3034" t="str">
            <v/>
          </cell>
          <cell r="F3034">
            <v>0</v>
          </cell>
          <cell r="G3034">
            <v>0</v>
          </cell>
        </row>
        <row r="3035">
          <cell r="A3035" t="str">
            <v/>
          </cell>
          <cell r="B3035" t="str">
            <v/>
          </cell>
          <cell r="D3035" t="str">
            <v/>
          </cell>
          <cell r="F3035">
            <v>0</v>
          </cell>
          <cell r="G3035">
            <v>0</v>
          </cell>
        </row>
        <row r="3036">
          <cell r="A3036" t="str">
            <v/>
          </cell>
          <cell r="B3036" t="str">
            <v/>
          </cell>
          <cell r="D3036" t="str">
            <v/>
          </cell>
          <cell r="F3036">
            <v>0</v>
          </cell>
          <cell r="G3036">
            <v>0</v>
          </cell>
        </row>
        <row r="3037">
          <cell r="A3037" t="str">
            <v/>
          </cell>
          <cell r="B3037" t="str">
            <v/>
          </cell>
          <cell r="D3037" t="str">
            <v/>
          </cell>
          <cell r="F3037">
            <v>0</v>
          </cell>
          <cell r="G3037">
            <v>0</v>
          </cell>
        </row>
        <row r="3038">
          <cell r="A3038" t="str">
            <v/>
          </cell>
          <cell r="B3038" t="str">
            <v/>
          </cell>
          <cell r="D3038" t="str">
            <v/>
          </cell>
          <cell r="F3038">
            <v>0</v>
          </cell>
          <cell r="G3038">
            <v>0</v>
          </cell>
        </row>
        <row r="3039">
          <cell r="A3039" t="str">
            <v/>
          </cell>
          <cell r="B3039" t="str">
            <v/>
          </cell>
          <cell r="D3039" t="str">
            <v/>
          </cell>
          <cell r="F3039">
            <v>0</v>
          </cell>
          <cell r="G3039">
            <v>0</v>
          </cell>
        </row>
        <row r="3040">
          <cell r="A3040" t="str">
            <v/>
          </cell>
          <cell r="B3040" t="str">
            <v/>
          </cell>
          <cell r="D3040" t="str">
            <v/>
          </cell>
          <cell r="F3040">
            <v>0</v>
          </cell>
          <cell r="G3040">
            <v>0</v>
          </cell>
        </row>
        <row r="3041">
          <cell r="A3041" t="str">
            <v/>
          </cell>
          <cell r="B3041" t="str">
            <v/>
          </cell>
          <cell r="D3041" t="str">
            <v/>
          </cell>
          <cell r="F3041">
            <v>0</v>
          </cell>
          <cell r="G3041">
            <v>0</v>
          </cell>
        </row>
        <row r="3042">
          <cell r="A3042" t="str">
            <v/>
          </cell>
          <cell r="B3042" t="str">
            <v/>
          </cell>
          <cell r="D3042" t="str">
            <v/>
          </cell>
          <cell r="F3042">
            <v>0</v>
          </cell>
          <cell r="G3042">
            <v>0</v>
          </cell>
        </row>
        <row r="3043">
          <cell r="A3043" t="str">
            <v/>
          </cell>
          <cell r="B3043" t="str">
            <v/>
          </cell>
          <cell r="D3043" t="str">
            <v/>
          </cell>
          <cell r="F3043">
            <v>0</v>
          </cell>
          <cell r="G3043">
            <v>0</v>
          </cell>
        </row>
        <row r="3044">
          <cell r="A3044" t="str">
            <v/>
          </cell>
          <cell r="B3044" t="str">
            <v/>
          </cell>
          <cell r="D3044" t="str">
            <v/>
          </cell>
          <cell r="F3044">
            <v>0</v>
          </cell>
          <cell r="G3044">
            <v>0</v>
          </cell>
        </row>
        <row r="3045">
          <cell r="A3045" t="str">
            <v/>
          </cell>
          <cell r="B3045" t="str">
            <v/>
          </cell>
          <cell r="D3045" t="str">
            <v/>
          </cell>
          <cell r="F3045">
            <v>0</v>
          </cell>
          <cell r="G3045">
            <v>0</v>
          </cell>
        </row>
        <row r="3046">
          <cell r="A3046" t="str">
            <v/>
          </cell>
          <cell r="B3046" t="str">
            <v/>
          </cell>
          <cell r="D3046" t="str">
            <v/>
          </cell>
          <cell r="F3046">
            <v>0</v>
          </cell>
          <cell r="G3046">
            <v>0</v>
          </cell>
        </row>
        <row r="3047">
          <cell r="A3047" t="str">
            <v/>
          </cell>
          <cell r="B3047" t="str">
            <v/>
          </cell>
          <cell r="D3047" t="str">
            <v/>
          </cell>
          <cell r="F3047">
            <v>0</v>
          </cell>
          <cell r="G3047">
            <v>0</v>
          </cell>
        </row>
        <row r="3048">
          <cell r="A3048" t="str">
            <v/>
          </cell>
          <cell r="B3048" t="str">
            <v/>
          </cell>
          <cell r="D3048" t="str">
            <v/>
          </cell>
          <cell r="F3048">
            <v>0</v>
          </cell>
          <cell r="G3048">
            <v>0</v>
          </cell>
        </row>
        <row r="3049">
          <cell r="A3049" t="str">
            <v/>
          </cell>
          <cell r="B3049" t="str">
            <v/>
          </cell>
          <cell r="D3049" t="str">
            <v/>
          </cell>
          <cell r="F3049">
            <v>0</v>
          </cell>
          <cell r="G3049">
            <v>0</v>
          </cell>
        </row>
        <row r="3050">
          <cell r="A3050" t="str">
            <v/>
          </cell>
          <cell r="B3050" t="str">
            <v/>
          </cell>
          <cell r="D3050" t="str">
            <v/>
          </cell>
          <cell r="F3050">
            <v>0</v>
          </cell>
          <cell r="G3050">
            <v>0</v>
          </cell>
        </row>
        <row r="3051">
          <cell r="A3051" t="str">
            <v/>
          </cell>
          <cell r="B3051" t="str">
            <v/>
          </cell>
          <cell r="D3051" t="str">
            <v/>
          </cell>
          <cell r="F3051">
            <v>0</v>
          </cell>
          <cell r="G3051">
            <v>0</v>
          </cell>
        </row>
        <row r="3052">
          <cell r="A3052" t="str">
            <v/>
          </cell>
          <cell r="B3052" t="str">
            <v/>
          </cell>
          <cell r="D3052" t="str">
            <v/>
          </cell>
          <cell r="F3052">
            <v>0</v>
          </cell>
          <cell r="G3052">
            <v>0</v>
          </cell>
        </row>
        <row r="3053">
          <cell r="F3053" t="str">
            <v>Total A</v>
          </cell>
          <cell r="G3053">
            <v>0</v>
          </cell>
        </row>
        <row r="3054">
          <cell r="A3054" t="str">
            <v>B - MANO DE OBRA</v>
          </cell>
        </row>
        <row r="3055">
          <cell r="A3055" t="str">
            <v/>
          </cell>
          <cell r="B3055" t="str">
            <v/>
          </cell>
          <cell r="D3055" t="str">
            <v/>
          </cell>
          <cell r="F3055">
            <v>0</v>
          </cell>
          <cell r="G3055">
            <v>0</v>
          </cell>
        </row>
        <row r="3056">
          <cell r="A3056" t="str">
            <v/>
          </cell>
          <cell r="B3056" t="str">
            <v/>
          </cell>
          <cell r="D3056" t="str">
            <v/>
          </cell>
          <cell r="F3056">
            <v>0</v>
          </cell>
          <cell r="G3056">
            <v>0</v>
          </cell>
        </row>
        <row r="3057">
          <cell r="A3057" t="str">
            <v/>
          </cell>
          <cell r="B3057" t="str">
            <v/>
          </cell>
          <cell r="D3057" t="str">
            <v/>
          </cell>
          <cell r="F3057">
            <v>0</v>
          </cell>
          <cell r="G3057">
            <v>0</v>
          </cell>
        </row>
        <row r="3058">
          <cell r="A3058" t="str">
            <v/>
          </cell>
          <cell r="B3058" t="str">
            <v/>
          </cell>
          <cell r="D3058" t="str">
            <v/>
          </cell>
          <cell r="F3058">
            <v>0</v>
          </cell>
          <cell r="G3058">
            <v>0</v>
          </cell>
        </row>
        <row r="3059">
          <cell r="A3059" t="str">
            <v/>
          </cell>
          <cell r="B3059" t="str">
            <v/>
          </cell>
          <cell r="D3059" t="str">
            <v/>
          </cell>
          <cell r="F3059">
            <v>0</v>
          </cell>
          <cell r="G3059">
            <v>0</v>
          </cell>
        </row>
        <row r="3060">
          <cell r="A3060" t="str">
            <v/>
          </cell>
          <cell r="B3060" t="str">
            <v/>
          </cell>
          <cell r="D3060" t="str">
            <v/>
          </cell>
          <cell r="F3060">
            <v>0</v>
          </cell>
          <cell r="G3060">
            <v>0</v>
          </cell>
        </row>
        <row r="3061">
          <cell r="A3061" t="str">
            <v/>
          </cell>
          <cell r="B3061" t="str">
            <v/>
          </cell>
          <cell r="D3061" t="str">
            <v/>
          </cell>
          <cell r="F3061">
            <v>0</v>
          </cell>
          <cell r="G3061">
            <v>0</v>
          </cell>
        </row>
        <row r="3062">
          <cell r="A3062" t="str">
            <v/>
          </cell>
          <cell r="B3062" t="str">
            <v/>
          </cell>
          <cell r="D3062" t="str">
            <v/>
          </cell>
          <cell r="F3062">
            <v>0</v>
          </cell>
          <cell r="G3062">
            <v>0</v>
          </cell>
        </row>
        <row r="3063">
          <cell r="F3063" t="str">
            <v>Total B</v>
          </cell>
          <cell r="G3063">
            <v>0</v>
          </cell>
        </row>
        <row r="3064">
          <cell r="A3064" t="str">
            <v>C - EQUIPOS</v>
          </cell>
        </row>
        <row r="3065">
          <cell r="A3065" t="str">
            <v/>
          </cell>
          <cell r="B3065" t="str">
            <v/>
          </cell>
          <cell r="D3065" t="str">
            <v/>
          </cell>
          <cell r="F3065">
            <v>0</v>
          </cell>
          <cell r="G3065">
            <v>0</v>
          </cell>
        </row>
        <row r="3066">
          <cell r="A3066" t="str">
            <v/>
          </cell>
          <cell r="B3066" t="str">
            <v/>
          </cell>
          <cell r="D3066" t="str">
            <v/>
          </cell>
          <cell r="F3066">
            <v>0</v>
          </cell>
          <cell r="G3066">
            <v>0</v>
          </cell>
        </row>
        <row r="3067">
          <cell r="A3067" t="str">
            <v/>
          </cell>
          <cell r="B3067" t="str">
            <v/>
          </cell>
          <cell r="D3067" t="str">
            <v/>
          </cell>
          <cell r="F3067">
            <v>0</v>
          </cell>
          <cell r="G3067">
            <v>0</v>
          </cell>
        </row>
        <row r="3068">
          <cell r="A3068" t="str">
            <v/>
          </cell>
          <cell r="B3068" t="str">
            <v/>
          </cell>
          <cell r="D3068" t="str">
            <v/>
          </cell>
          <cell r="F3068">
            <v>0</v>
          </cell>
          <cell r="G3068">
            <v>0</v>
          </cell>
        </row>
        <row r="3069">
          <cell r="A3069" t="str">
            <v/>
          </cell>
          <cell r="B3069" t="str">
            <v/>
          </cell>
          <cell r="D3069" t="str">
            <v/>
          </cell>
          <cell r="F3069">
            <v>0</v>
          </cell>
          <cell r="G3069">
            <v>0</v>
          </cell>
        </row>
        <row r="3070">
          <cell r="A3070" t="str">
            <v/>
          </cell>
          <cell r="B3070" t="str">
            <v/>
          </cell>
          <cell r="D3070" t="str">
            <v/>
          </cell>
          <cell r="F3070">
            <v>0</v>
          </cell>
          <cell r="G3070">
            <v>0</v>
          </cell>
        </row>
        <row r="3071">
          <cell r="A3071" t="str">
            <v/>
          </cell>
          <cell r="B3071" t="str">
            <v/>
          </cell>
          <cell r="D3071" t="str">
            <v/>
          </cell>
          <cell r="F3071">
            <v>0</v>
          </cell>
          <cell r="G3071">
            <v>0</v>
          </cell>
        </row>
        <row r="3072">
          <cell r="A3072" t="str">
            <v/>
          </cell>
          <cell r="B3072" t="str">
            <v/>
          </cell>
          <cell r="D3072" t="str">
            <v/>
          </cell>
          <cell r="F3072">
            <v>0</v>
          </cell>
          <cell r="G3072">
            <v>0</v>
          </cell>
        </row>
        <row r="3073">
          <cell r="A3073" t="str">
            <v/>
          </cell>
          <cell r="B3073" t="str">
            <v/>
          </cell>
          <cell r="D3073" t="str">
            <v/>
          </cell>
          <cell r="F3073">
            <v>0</v>
          </cell>
          <cell r="G3073">
            <v>0</v>
          </cell>
        </row>
        <row r="3074">
          <cell r="A3074" t="str">
            <v/>
          </cell>
          <cell r="B3074" t="str">
            <v/>
          </cell>
          <cell r="D3074" t="str">
            <v/>
          </cell>
          <cell r="F3074">
            <v>0</v>
          </cell>
          <cell r="G3074">
            <v>0</v>
          </cell>
        </row>
        <row r="3075">
          <cell r="F3075" t="str">
            <v>Total C</v>
          </cell>
          <cell r="G3075">
            <v>0</v>
          </cell>
        </row>
        <row r="3077">
          <cell r="A3077" t="str">
            <v/>
          </cell>
          <cell r="B3077" t="str">
            <v/>
          </cell>
          <cell r="D3077" t="str">
            <v>COSTO NETO</v>
          </cell>
          <cell r="F3077" t="str">
            <v>Total D=A+B+C</v>
          </cell>
          <cell r="G3077">
            <v>0</v>
          </cell>
        </row>
        <row r="3079">
          <cell r="A3079" t="str">
            <v>ANALISIS DE PRECIOS</v>
          </cell>
        </row>
        <row r="3080">
          <cell r="A3080" t="str">
            <v>COMITENTE:</v>
          </cell>
          <cell r="B3080" t="str">
            <v>INSTITUTO PROVINCIAL DE LA VIVIENDA</v>
          </cell>
        </row>
        <row r="3081">
          <cell r="A3081" t="str">
            <v>CONTRATISTA:</v>
          </cell>
          <cell r="B3081">
            <v>0</v>
          </cell>
        </row>
        <row r="3082">
          <cell r="A3082" t="str">
            <v>OBRA:</v>
          </cell>
          <cell r="B3082">
            <v>0</v>
          </cell>
          <cell r="F3082" t="str">
            <v>PRECIOS A:</v>
          </cell>
          <cell r="G3082">
            <v>0</v>
          </cell>
        </row>
        <row r="3083">
          <cell r="A3083" t="str">
            <v>UBICACIÓN:</v>
          </cell>
          <cell r="B3083">
            <v>0</v>
          </cell>
        </row>
        <row r="3084">
          <cell r="A3084" t="str">
            <v>RUBRO:</v>
          </cell>
          <cell r="C3084">
            <v>0</v>
          </cell>
        </row>
        <row r="3085">
          <cell r="A3085" t="str">
            <v>ITEM:</v>
          </cell>
          <cell r="B3085" t="str">
            <v/>
          </cell>
          <cell r="C3085" t="str">
            <v/>
          </cell>
          <cell r="F3085" t="str">
            <v>UNIDAD:</v>
          </cell>
          <cell r="G3085" t="str">
            <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row>
        <row r="3089">
          <cell r="A3089" t="str">
            <v>A - MATERIALES</v>
          </cell>
        </row>
        <row r="3090">
          <cell r="A3090" t="str">
            <v/>
          </cell>
          <cell r="B3090" t="str">
            <v/>
          </cell>
          <cell r="D3090" t="str">
            <v/>
          </cell>
          <cell r="F3090">
            <v>0</v>
          </cell>
          <cell r="G3090">
            <v>0</v>
          </cell>
        </row>
        <row r="3091">
          <cell r="A3091" t="str">
            <v/>
          </cell>
          <cell r="B3091" t="str">
            <v/>
          </cell>
          <cell r="D3091" t="str">
            <v/>
          </cell>
          <cell r="F3091">
            <v>0</v>
          </cell>
          <cell r="G3091">
            <v>0</v>
          </cell>
        </row>
        <row r="3092">
          <cell r="A3092" t="str">
            <v/>
          </cell>
          <cell r="B3092" t="str">
            <v/>
          </cell>
          <cell r="D3092" t="str">
            <v/>
          </cell>
          <cell r="F3092">
            <v>0</v>
          </cell>
          <cell r="G3092">
            <v>0</v>
          </cell>
        </row>
        <row r="3093">
          <cell r="A3093" t="str">
            <v/>
          </cell>
          <cell r="B3093" t="str">
            <v/>
          </cell>
          <cell r="D3093" t="str">
            <v/>
          </cell>
          <cell r="F3093">
            <v>0</v>
          </cell>
          <cell r="G3093">
            <v>0</v>
          </cell>
        </row>
        <row r="3094">
          <cell r="A3094" t="str">
            <v/>
          </cell>
          <cell r="B3094" t="str">
            <v/>
          </cell>
          <cell r="D3094" t="str">
            <v/>
          </cell>
          <cell r="F3094">
            <v>0</v>
          </cell>
          <cell r="G3094">
            <v>0</v>
          </cell>
        </row>
        <row r="3095">
          <cell r="A3095" t="str">
            <v/>
          </cell>
          <cell r="B3095" t="str">
            <v/>
          </cell>
          <cell r="D3095" t="str">
            <v/>
          </cell>
          <cell r="F3095">
            <v>0</v>
          </cell>
          <cell r="G3095">
            <v>0</v>
          </cell>
        </row>
        <row r="3096">
          <cell r="A3096" t="str">
            <v/>
          </cell>
          <cell r="B3096" t="str">
            <v/>
          </cell>
          <cell r="D3096" t="str">
            <v/>
          </cell>
          <cell r="F3096">
            <v>0</v>
          </cell>
          <cell r="G3096">
            <v>0</v>
          </cell>
        </row>
        <row r="3097">
          <cell r="A3097" t="str">
            <v/>
          </cell>
          <cell r="B3097" t="str">
            <v/>
          </cell>
          <cell r="D3097" t="str">
            <v/>
          </cell>
          <cell r="F3097">
            <v>0</v>
          </cell>
          <cell r="G3097">
            <v>0</v>
          </cell>
        </row>
        <row r="3098">
          <cell r="A3098" t="str">
            <v/>
          </cell>
          <cell r="B3098" t="str">
            <v/>
          </cell>
          <cell r="D3098" t="str">
            <v/>
          </cell>
          <cell r="F3098">
            <v>0</v>
          </cell>
          <cell r="G3098">
            <v>0</v>
          </cell>
        </row>
        <row r="3099">
          <cell r="A3099" t="str">
            <v/>
          </cell>
          <cell r="B3099" t="str">
            <v/>
          </cell>
          <cell r="D3099" t="str">
            <v/>
          </cell>
          <cell r="F3099">
            <v>0</v>
          </cell>
          <cell r="G3099">
            <v>0</v>
          </cell>
        </row>
        <row r="3100">
          <cell r="A3100" t="str">
            <v/>
          </cell>
          <cell r="B3100" t="str">
            <v/>
          </cell>
          <cell r="D3100" t="str">
            <v/>
          </cell>
          <cell r="F3100">
            <v>0</v>
          </cell>
          <cell r="G3100">
            <v>0</v>
          </cell>
        </row>
        <row r="3101">
          <cell r="A3101" t="str">
            <v/>
          </cell>
          <cell r="B3101" t="str">
            <v/>
          </cell>
          <cell r="D3101" t="str">
            <v/>
          </cell>
          <cell r="F3101">
            <v>0</v>
          </cell>
          <cell r="G3101">
            <v>0</v>
          </cell>
        </row>
        <row r="3102">
          <cell r="A3102" t="str">
            <v/>
          </cell>
          <cell r="B3102" t="str">
            <v/>
          </cell>
          <cell r="D3102" t="str">
            <v/>
          </cell>
          <cell r="F3102">
            <v>0</v>
          </cell>
          <cell r="G3102">
            <v>0</v>
          </cell>
        </row>
        <row r="3103">
          <cell r="A3103" t="str">
            <v/>
          </cell>
          <cell r="B3103" t="str">
            <v/>
          </cell>
          <cell r="D3103" t="str">
            <v/>
          </cell>
          <cell r="F3103">
            <v>0</v>
          </cell>
          <cell r="G3103">
            <v>0</v>
          </cell>
        </row>
        <row r="3104">
          <cell r="A3104" t="str">
            <v/>
          </cell>
          <cell r="B3104" t="str">
            <v/>
          </cell>
          <cell r="D3104" t="str">
            <v/>
          </cell>
          <cell r="F3104">
            <v>0</v>
          </cell>
          <cell r="G3104">
            <v>0</v>
          </cell>
        </row>
        <row r="3105">
          <cell r="A3105" t="str">
            <v/>
          </cell>
          <cell r="B3105" t="str">
            <v/>
          </cell>
          <cell r="D3105" t="str">
            <v/>
          </cell>
          <cell r="F3105">
            <v>0</v>
          </cell>
          <cell r="G3105">
            <v>0</v>
          </cell>
        </row>
        <row r="3106">
          <cell r="A3106" t="str">
            <v/>
          </cell>
          <cell r="B3106" t="str">
            <v/>
          </cell>
          <cell r="D3106" t="str">
            <v/>
          </cell>
          <cell r="F3106">
            <v>0</v>
          </cell>
          <cell r="G3106">
            <v>0</v>
          </cell>
        </row>
        <row r="3107">
          <cell r="A3107" t="str">
            <v/>
          </cell>
          <cell r="B3107" t="str">
            <v/>
          </cell>
          <cell r="D3107" t="str">
            <v/>
          </cell>
          <cell r="F3107">
            <v>0</v>
          </cell>
          <cell r="G3107">
            <v>0</v>
          </cell>
        </row>
        <row r="3108">
          <cell r="A3108" t="str">
            <v/>
          </cell>
          <cell r="B3108" t="str">
            <v/>
          </cell>
          <cell r="D3108" t="str">
            <v/>
          </cell>
          <cell r="F3108">
            <v>0</v>
          </cell>
          <cell r="G3108">
            <v>0</v>
          </cell>
        </row>
        <row r="3109">
          <cell r="A3109" t="str">
            <v/>
          </cell>
          <cell r="B3109" t="str">
            <v/>
          </cell>
          <cell r="D3109" t="str">
            <v/>
          </cell>
          <cell r="F3109">
            <v>0</v>
          </cell>
          <cell r="G3109">
            <v>0</v>
          </cell>
        </row>
        <row r="3110">
          <cell r="F3110" t="str">
            <v>Total A</v>
          </cell>
          <cell r="G3110">
            <v>0</v>
          </cell>
        </row>
        <row r="3111">
          <cell r="A3111" t="str">
            <v>B - MANO DE OBRA</v>
          </cell>
        </row>
        <row r="3112">
          <cell r="A3112" t="str">
            <v/>
          </cell>
          <cell r="B3112" t="str">
            <v/>
          </cell>
          <cell r="D3112" t="str">
            <v/>
          </cell>
          <cell r="F3112">
            <v>0</v>
          </cell>
          <cell r="G3112">
            <v>0</v>
          </cell>
        </row>
        <row r="3113">
          <cell r="A3113" t="str">
            <v/>
          </cell>
          <cell r="B3113" t="str">
            <v/>
          </cell>
          <cell r="D3113" t="str">
            <v/>
          </cell>
          <cell r="F3113">
            <v>0</v>
          </cell>
          <cell r="G3113">
            <v>0</v>
          </cell>
        </row>
        <row r="3114">
          <cell r="A3114" t="str">
            <v/>
          </cell>
          <cell r="B3114" t="str">
            <v/>
          </cell>
          <cell r="D3114" t="str">
            <v/>
          </cell>
          <cell r="F3114">
            <v>0</v>
          </cell>
          <cell r="G3114">
            <v>0</v>
          </cell>
        </row>
        <row r="3115">
          <cell r="A3115" t="str">
            <v/>
          </cell>
          <cell r="B3115" t="str">
            <v/>
          </cell>
          <cell r="D3115" t="str">
            <v/>
          </cell>
          <cell r="F3115">
            <v>0</v>
          </cell>
          <cell r="G3115">
            <v>0</v>
          </cell>
        </row>
        <row r="3116">
          <cell r="A3116" t="str">
            <v/>
          </cell>
          <cell r="B3116" t="str">
            <v/>
          </cell>
          <cell r="D3116" t="str">
            <v/>
          </cell>
          <cell r="F3116">
            <v>0</v>
          </cell>
          <cell r="G3116">
            <v>0</v>
          </cell>
        </row>
        <row r="3117">
          <cell r="A3117" t="str">
            <v/>
          </cell>
          <cell r="B3117" t="str">
            <v/>
          </cell>
          <cell r="D3117" t="str">
            <v/>
          </cell>
          <cell r="F3117">
            <v>0</v>
          </cell>
          <cell r="G3117">
            <v>0</v>
          </cell>
        </row>
        <row r="3118">
          <cell r="A3118" t="str">
            <v/>
          </cell>
          <cell r="B3118" t="str">
            <v/>
          </cell>
          <cell r="D3118" t="str">
            <v/>
          </cell>
          <cell r="F3118">
            <v>0</v>
          </cell>
          <cell r="G3118">
            <v>0</v>
          </cell>
        </row>
        <row r="3119">
          <cell r="A3119" t="str">
            <v/>
          </cell>
          <cell r="B3119" t="str">
            <v/>
          </cell>
          <cell r="D3119" t="str">
            <v/>
          </cell>
          <cell r="F3119">
            <v>0</v>
          </cell>
          <cell r="G3119">
            <v>0</v>
          </cell>
        </row>
        <row r="3120">
          <cell r="F3120" t="str">
            <v>Total B</v>
          </cell>
          <cell r="G3120">
            <v>0</v>
          </cell>
        </row>
        <row r="3121">
          <cell r="A3121" t="str">
            <v>C - EQUIPOS</v>
          </cell>
        </row>
        <row r="3122">
          <cell r="A3122" t="str">
            <v/>
          </cell>
          <cell r="B3122" t="str">
            <v/>
          </cell>
          <cell r="D3122" t="str">
            <v/>
          </cell>
          <cell r="F3122">
            <v>0</v>
          </cell>
          <cell r="G3122">
            <v>0</v>
          </cell>
        </row>
        <row r="3123">
          <cell r="A3123" t="str">
            <v/>
          </cell>
          <cell r="B3123" t="str">
            <v/>
          </cell>
          <cell r="D3123" t="str">
            <v/>
          </cell>
          <cell r="F3123">
            <v>0</v>
          </cell>
          <cell r="G3123">
            <v>0</v>
          </cell>
        </row>
        <row r="3124">
          <cell r="A3124" t="str">
            <v/>
          </cell>
          <cell r="B3124" t="str">
            <v/>
          </cell>
          <cell r="D3124" t="str">
            <v/>
          </cell>
          <cell r="F3124">
            <v>0</v>
          </cell>
          <cell r="G3124">
            <v>0</v>
          </cell>
        </row>
        <row r="3125">
          <cell r="A3125" t="str">
            <v/>
          </cell>
          <cell r="B3125" t="str">
            <v/>
          </cell>
          <cell r="D3125" t="str">
            <v/>
          </cell>
          <cell r="F3125">
            <v>0</v>
          </cell>
          <cell r="G3125">
            <v>0</v>
          </cell>
        </row>
        <row r="3126">
          <cell r="A3126" t="str">
            <v/>
          </cell>
          <cell r="B3126" t="str">
            <v/>
          </cell>
          <cell r="D3126" t="str">
            <v/>
          </cell>
          <cell r="F3126">
            <v>0</v>
          </cell>
          <cell r="G3126">
            <v>0</v>
          </cell>
        </row>
        <row r="3127">
          <cell r="A3127" t="str">
            <v/>
          </cell>
          <cell r="B3127" t="str">
            <v/>
          </cell>
          <cell r="D3127" t="str">
            <v/>
          </cell>
          <cell r="F3127">
            <v>0</v>
          </cell>
          <cell r="G3127">
            <v>0</v>
          </cell>
        </row>
        <row r="3128">
          <cell r="A3128" t="str">
            <v/>
          </cell>
          <cell r="B3128" t="str">
            <v/>
          </cell>
          <cell r="D3128" t="str">
            <v/>
          </cell>
          <cell r="F3128">
            <v>0</v>
          </cell>
          <cell r="G3128">
            <v>0</v>
          </cell>
        </row>
        <row r="3129">
          <cell r="A3129" t="str">
            <v/>
          </cell>
          <cell r="B3129" t="str">
            <v/>
          </cell>
          <cell r="D3129" t="str">
            <v/>
          </cell>
          <cell r="F3129">
            <v>0</v>
          </cell>
          <cell r="G3129">
            <v>0</v>
          </cell>
        </row>
        <row r="3130">
          <cell r="A3130" t="str">
            <v/>
          </cell>
          <cell r="B3130" t="str">
            <v/>
          </cell>
          <cell r="D3130" t="str">
            <v/>
          </cell>
          <cell r="F3130">
            <v>0</v>
          </cell>
          <cell r="G3130">
            <v>0</v>
          </cell>
        </row>
        <row r="3131">
          <cell r="A3131" t="str">
            <v/>
          </cell>
          <cell r="B3131" t="str">
            <v/>
          </cell>
          <cell r="D3131" t="str">
            <v/>
          </cell>
          <cell r="F3131">
            <v>0</v>
          </cell>
          <cell r="G3131">
            <v>0</v>
          </cell>
        </row>
        <row r="3132">
          <cell r="F3132" t="str">
            <v>Total C</v>
          </cell>
          <cell r="G3132">
            <v>0</v>
          </cell>
        </row>
        <row r="3134">
          <cell r="A3134" t="str">
            <v/>
          </cell>
          <cell r="B3134" t="str">
            <v/>
          </cell>
          <cell r="D3134" t="str">
            <v>COSTO NETO</v>
          </cell>
          <cell r="F3134" t="str">
            <v>Total D=A+B+C</v>
          </cell>
          <cell r="G3134">
            <v>0</v>
          </cell>
        </row>
        <row r="3136">
          <cell r="A3136" t="str">
            <v>ANALISIS DE PRECIOS</v>
          </cell>
        </row>
        <row r="3137">
          <cell r="A3137" t="str">
            <v>COMITENTE:</v>
          </cell>
          <cell r="B3137" t="str">
            <v>INSTITUTO PROVINCIAL DE LA VIVIENDA</v>
          </cell>
        </row>
        <row r="3138">
          <cell r="A3138" t="str">
            <v>CONTRATISTA:</v>
          </cell>
          <cell r="B3138">
            <v>0</v>
          </cell>
        </row>
        <row r="3139">
          <cell r="A3139" t="str">
            <v>OBRA:</v>
          </cell>
          <cell r="B3139">
            <v>0</v>
          </cell>
          <cell r="F3139" t="str">
            <v>PRECIOS A:</v>
          </cell>
          <cell r="G3139">
            <v>0</v>
          </cell>
        </row>
        <row r="3140">
          <cell r="A3140" t="str">
            <v>UBICACIÓN:</v>
          </cell>
          <cell r="B3140">
            <v>0</v>
          </cell>
        </row>
        <row r="3141">
          <cell r="A3141" t="str">
            <v>RUBRO:</v>
          </cell>
          <cell r="C3141">
            <v>0</v>
          </cell>
        </row>
        <row r="3142">
          <cell r="A3142" t="str">
            <v>ITEM:</v>
          </cell>
          <cell r="B3142" t="str">
            <v/>
          </cell>
          <cell r="C3142" t="str">
            <v/>
          </cell>
          <cell r="F3142" t="str">
            <v>UNIDAD:</v>
          </cell>
          <cell r="G3142" t="str">
            <v/>
          </cell>
        </row>
        <row r="3144">
          <cell r="A3144" t="str">
            <v>DATOS REDETERMINACION</v>
          </cell>
          <cell r="C3144" t="str">
            <v>DESIGNACION</v>
          </cell>
          <cell r="D3144" t="str">
            <v>U</v>
          </cell>
          <cell r="E3144" t="str">
            <v>Cantidad</v>
          </cell>
          <cell r="F3144" t="str">
            <v>$ Unitarios</v>
          </cell>
          <cell r="G3144" t="str">
            <v>$ Parcial</v>
          </cell>
        </row>
        <row r="3145">
          <cell r="A3145" t="str">
            <v>CÓDIGO</v>
          </cell>
          <cell r="B3145" t="str">
            <v>DESCRIPCIÓN</v>
          </cell>
        </row>
        <row r="3146">
          <cell r="A3146" t="str">
            <v>A - MATERIALES</v>
          </cell>
        </row>
        <row r="3147">
          <cell r="A3147" t="str">
            <v/>
          </cell>
          <cell r="B3147" t="str">
            <v/>
          </cell>
          <cell r="D3147" t="str">
            <v/>
          </cell>
          <cell r="F3147">
            <v>0</v>
          </cell>
          <cell r="G3147">
            <v>0</v>
          </cell>
        </row>
        <row r="3148">
          <cell r="A3148" t="str">
            <v/>
          </cell>
          <cell r="B3148" t="str">
            <v/>
          </cell>
          <cell r="D3148" t="str">
            <v/>
          </cell>
          <cell r="F3148">
            <v>0</v>
          </cell>
          <cell r="G3148">
            <v>0</v>
          </cell>
        </row>
        <row r="3149">
          <cell r="A3149" t="str">
            <v/>
          </cell>
          <cell r="B3149" t="str">
            <v/>
          </cell>
          <cell r="D3149" t="str">
            <v/>
          </cell>
          <cell r="F3149">
            <v>0</v>
          </cell>
          <cell r="G3149">
            <v>0</v>
          </cell>
        </row>
        <row r="3150">
          <cell r="A3150" t="str">
            <v/>
          </cell>
          <cell r="B3150" t="str">
            <v/>
          </cell>
          <cell r="D3150" t="str">
            <v/>
          </cell>
          <cell r="F3150">
            <v>0</v>
          </cell>
          <cell r="G3150">
            <v>0</v>
          </cell>
        </row>
        <row r="3151">
          <cell r="A3151" t="str">
            <v/>
          </cell>
          <cell r="B3151" t="str">
            <v/>
          </cell>
          <cell r="D3151" t="str">
            <v/>
          </cell>
          <cell r="F3151">
            <v>0</v>
          </cell>
          <cell r="G3151">
            <v>0</v>
          </cell>
        </row>
        <row r="3152">
          <cell r="A3152" t="str">
            <v/>
          </cell>
          <cell r="B3152" t="str">
            <v/>
          </cell>
          <cell r="D3152" t="str">
            <v/>
          </cell>
          <cell r="F3152">
            <v>0</v>
          </cell>
          <cell r="G3152">
            <v>0</v>
          </cell>
        </row>
        <row r="3153">
          <cell r="A3153" t="str">
            <v/>
          </cell>
          <cell r="B3153" t="str">
            <v/>
          </cell>
          <cell r="D3153" t="str">
            <v/>
          </cell>
          <cell r="F3153">
            <v>0</v>
          </cell>
          <cell r="G3153">
            <v>0</v>
          </cell>
        </row>
        <row r="3154">
          <cell r="A3154" t="str">
            <v/>
          </cell>
          <cell r="B3154" t="str">
            <v/>
          </cell>
          <cell r="D3154" t="str">
            <v/>
          </cell>
          <cell r="F3154">
            <v>0</v>
          </cell>
          <cell r="G3154">
            <v>0</v>
          </cell>
        </row>
        <row r="3155">
          <cell r="A3155" t="str">
            <v/>
          </cell>
          <cell r="B3155" t="str">
            <v/>
          </cell>
          <cell r="D3155" t="str">
            <v/>
          </cell>
          <cell r="F3155">
            <v>0</v>
          </cell>
          <cell r="G3155">
            <v>0</v>
          </cell>
        </row>
        <row r="3156">
          <cell r="A3156" t="str">
            <v/>
          </cell>
          <cell r="B3156" t="str">
            <v/>
          </cell>
          <cell r="D3156" t="str">
            <v/>
          </cell>
          <cell r="F3156">
            <v>0</v>
          </cell>
          <cell r="G3156">
            <v>0</v>
          </cell>
        </row>
        <row r="3157">
          <cell r="A3157" t="str">
            <v/>
          </cell>
          <cell r="B3157" t="str">
            <v/>
          </cell>
          <cell r="D3157" t="str">
            <v/>
          </cell>
          <cell r="F3157">
            <v>0</v>
          </cell>
          <cell r="G3157">
            <v>0</v>
          </cell>
        </row>
        <row r="3158">
          <cell r="A3158" t="str">
            <v/>
          </cell>
          <cell r="B3158" t="str">
            <v/>
          </cell>
          <cell r="D3158" t="str">
            <v/>
          </cell>
          <cell r="F3158">
            <v>0</v>
          </cell>
          <cell r="G3158">
            <v>0</v>
          </cell>
        </row>
        <row r="3159">
          <cell r="A3159" t="str">
            <v/>
          </cell>
          <cell r="B3159" t="str">
            <v/>
          </cell>
          <cell r="D3159" t="str">
            <v/>
          </cell>
          <cell r="F3159">
            <v>0</v>
          </cell>
          <cell r="G3159">
            <v>0</v>
          </cell>
        </row>
        <row r="3160">
          <cell r="A3160" t="str">
            <v/>
          </cell>
          <cell r="B3160" t="str">
            <v/>
          </cell>
          <cell r="D3160" t="str">
            <v/>
          </cell>
          <cell r="F3160">
            <v>0</v>
          </cell>
          <cell r="G3160">
            <v>0</v>
          </cell>
        </row>
        <row r="3161">
          <cell r="A3161" t="str">
            <v/>
          </cell>
          <cell r="B3161" t="str">
            <v/>
          </cell>
          <cell r="D3161" t="str">
            <v/>
          </cell>
          <cell r="F3161">
            <v>0</v>
          </cell>
          <cell r="G3161">
            <v>0</v>
          </cell>
        </row>
        <row r="3162">
          <cell r="A3162" t="str">
            <v/>
          </cell>
          <cell r="B3162" t="str">
            <v/>
          </cell>
          <cell r="D3162" t="str">
            <v/>
          </cell>
          <cell r="F3162">
            <v>0</v>
          </cell>
          <cell r="G3162">
            <v>0</v>
          </cell>
        </row>
        <row r="3163">
          <cell r="A3163" t="str">
            <v/>
          </cell>
          <cell r="B3163" t="str">
            <v/>
          </cell>
          <cell r="D3163" t="str">
            <v/>
          </cell>
          <cell r="F3163">
            <v>0</v>
          </cell>
          <cell r="G3163">
            <v>0</v>
          </cell>
        </row>
        <row r="3164">
          <cell r="A3164" t="str">
            <v/>
          </cell>
          <cell r="B3164" t="str">
            <v/>
          </cell>
          <cell r="D3164" t="str">
            <v/>
          </cell>
          <cell r="F3164">
            <v>0</v>
          </cell>
          <cell r="G3164">
            <v>0</v>
          </cell>
        </row>
        <row r="3165">
          <cell r="A3165" t="str">
            <v/>
          </cell>
          <cell r="B3165" t="str">
            <v/>
          </cell>
          <cell r="D3165" t="str">
            <v/>
          </cell>
          <cell r="F3165">
            <v>0</v>
          </cell>
          <cell r="G3165">
            <v>0</v>
          </cell>
        </row>
        <row r="3166">
          <cell r="A3166" t="str">
            <v/>
          </cell>
          <cell r="B3166" t="str">
            <v/>
          </cell>
          <cell r="D3166" t="str">
            <v/>
          </cell>
          <cell r="F3166">
            <v>0</v>
          </cell>
          <cell r="G3166">
            <v>0</v>
          </cell>
        </row>
        <row r="3167">
          <cell r="F3167" t="str">
            <v>Total A</v>
          </cell>
          <cell r="G3167">
            <v>0</v>
          </cell>
        </row>
        <row r="3168">
          <cell r="A3168" t="str">
            <v>B - MANO DE OBRA</v>
          </cell>
        </row>
        <row r="3169">
          <cell r="A3169" t="str">
            <v/>
          </cell>
          <cell r="B3169" t="str">
            <v/>
          </cell>
          <cell r="D3169" t="str">
            <v/>
          </cell>
          <cell r="F3169">
            <v>0</v>
          </cell>
          <cell r="G3169">
            <v>0</v>
          </cell>
        </row>
        <row r="3170">
          <cell r="A3170" t="str">
            <v/>
          </cell>
          <cell r="B3170" t="str">
            <v/>
          </cell>
          <cell r="D3170" t="str">
            <v/>
          </cell>
          <cell r="F3170">
            <v>0</v>
          </cell>
          <cell r="G3170">
            <v>0</v>
          </cell>
        </row>
        <row r="3171">
          <cell r="A3171" t="str">
            <v/>
          </cell>
          <cell r="B3171" t="str">
            <v/>
          </cell>
          <cell r="D3171" t="str">
            <v/>
          </cell>
          <cell r="F3171">
            <v>0</v>
          </cell>
          <cell r="G3171">
            <v>0</v>
          </cell>
        </row>
        <row r="3172">
          <cell r="A3172" t="str">
            <v/>
          </cell>
          <cell r="B3172" t="str">
            <v/>
          </cell>
          <cell r="D3172" t="str">
            <v/>
          </cell>
          <cell r="F3172">
            <v>0</v>
          </cell>
          <cell r="G3172">
            <v>0</v>
          </cell>
        </row>
        <row r="3173">
          <cell r="A3173" t="str">
            <v/>
          </cell>
          <cell r="B3173" t="str">
            <v/>
          </cell>
          <cell r="D3173" t="str">
            <v/>
          </cell>
          <cell r="F3173">
            <v>0</v>
          </cell>
          <cell r="G3173">
            <v>0</v>
          </cell>
        </row>
        <row r="3174">
          <cell r="A3174" t="str">
            <v/>
          </cell>
          <cell r="B3174" t="str">
            <v/>
          </cell>
          <cell r="D3174" t="str">
            <v/>
          </cell>
          <cell r="F3174">
            <v>0</v>
          </cell>
          <cell r="G3174">
            <v>0</v>
          </cell>
        </row>
        <row r="3175">
          <cell r="A3175" t="str">
            <v/>
          </cell>
          <cell r="B3175" t="str">
            <v/>
          </cell>
          <cell r="D3175" t="str">
            <v/>
          </cell>
          <cell r="F3175">
            <v>0</v>
          </cell>
          <cell r="G3175">
            <v>0</v>
          </cell>
        </row>
        <row r="3176">
          <cell r="A3176" t="str">
            <v/>
          </cell>
          <cell r="B3176" t="str">
            <v/>
          </cell>
          <cell r="D3176" t="str">
            <v/>
          </cell>
          <cell r="F3176">
            <v>0</v>
          </cell>
          <cell r="G3176">
            <v>0</v>
          </cell>
        </row>
        <row r="3177">
          <cell r="F3177" t="str">
            <v>Total B</v>
          </cell>
          <cell r="G3177">
            <v>0</v>
          </cell>
        </row>
        <row r="3178">
          <cell r="A3178" t="str">
            <v>C - EQUIPOS</v>
          </cell>
        </row>
        <row r="3179">
          <cell r="A3179" t="str">
            <v/>
          </cell>
          <cell r="B3179" t="str">
            <v/>
          </cell>
          <cell r="D3179" t="str">
            <v/>
          </cell>
          <cell r="F3179">
            <v>0</v>
          </cell>
          <cell r="G3179">
            <v>0</v>
          </cell>
        </row>
        <row r="3180">
          <cell r="A3180" t="str">
            <v/>
          </cell>
          <cell r="B3180" t="str">
            <v/>
          </cell>
          <cell r="D3180" t="str">
            <v/>
          </cell>
          <cell r="F3180">
            <v>0</v>
          </cell>
          <cell r="G3180">
            <v>0</v>
          </cell>
        </row>
        <row r="3181">
          <cell r="A3181" t="str">
            <v/>
          </cell>
          <cell r="B3181" t="str">
            <v/>
          </cell>
          <cell r="D3181" t="str">
            <v/>
          </cell>
          <cell r="F3181">
            <v>0</v>
          </cell>
          <cell r="G3181">
            <v>0</v>
          </cell>
        </row>
        <row r="3182">
          <cell r="A3182" t="str">
            <v/>
          </cell>
          <cell r="B3182" t="str">
            <v/>
          </cell>
          <cell r="D3182" t="str">
            <v/>
          </cell>
          <cell r="F3182">
            <v>0</v>
          </cell>
          <cell r="G3182">
            <v>0</v>
          </cell>
        </row>
        <row r="3183">
          <cell r="A3183" t="str">
            <v/>
          </cell>
          <cell r="B3183" t="str">
            <v/>
          </cell>
          <cell r="D3183" t="str">
            <v/>
          </cell>
          <cell r="F3183">
            <v>0</v>
          </cell>
          <cell r="G3183">
            <v>0</v>
          </cell>
        </row>
        <row r="3184">
          <cell r="A3184" t="str">
            <v/>
          </cell>
          <cell r="B3184" t="str">
            <v/>
          </cell>
          <cell r="D3184" t="str">
            <v/>
          </cell>
          <cell r="F3184">
            <v>0</v>
          </cell>
          <cell r="G3184">
            <v>0</v>
          </cell>
        </row>
        <row r="3185">
          <cell r="A3185" t="str">
            <v/>
          </cell>
          <cell r="B3185" t="str">
            <v/>
          </cell>
          <cell r="D3185" t="str">
            <v/>
          </cell>
          <cell r="F3185">
            <v>0</v>
          </cell>
          <cell r="G3185">
            <v>0</v>
          </cell>
        </row>
        <row r="3186">
          <cell r="A3186" t="str">
            <v/>
          </cell>
          <cell r="B3186" t="str">
            <v/>
          </cell>
          <cell r="D3186" t="str">
            <v/>
          </cell>
          <cell r="F3186">
            <v>0</v>
          </cell>
          <cell r="G3186">
            <v>0</v>
          </cell>
        </row>
        <row r="3187">
          <cell r="A3187" t="str">
            <v/>
          </cell>
          <cell r="B3187" t="str">
            <v/>
          </cell>
          <cell r="D3187" t="str">
            <v/>
          </cell>
          <cell r="F3187">
            <v>0</v>
          </cell>
          <cell r="G3187">
            <v>0</v>
          </cell>
        </row>
        <row r="3188">
          <cell r="A3188" t="str">
            <v/>
          </cell>
          <cell r="B3188" t="str">
            <v/>
          </cell>
          <cell r="D3188" t="str">
            <v/>
          </cell>
          <cell r="F3188">
            <v>0</v>
          </cell>
          <cell r="G3188">
            <v>0</v>
          </cell>
        </row>
        <row r="3189">
          <cell r="F3189" t="str">
            <v>Total C</v>
          </cell>
          <cell r="G3189">
            <v>0</v>
          </cell>
        </row>
        <row r="3191">
          <cell r="A3191" t="str">
            <v/>
          </cell>
          <cell r="B3191" t="str">
            <v/>
          </cell>
          <cell r="D3191" t="str">
            <v>COSTO NETO</v>
          </cell>
          <cell r="F3191" t="str">
            <v>Total D=A+B+C</v>
          </cell>
          <cell r="G3191">
            <v>0</v>
          </cell>
        </row>
        <row r="3193">
          <cell r="A3193" t="str">
            <v>ANALISIS DE PRECIOS</v>
          </cell>
        </row>
        <row r="3194">
          <cell r="A3194" t="str">
            <v>COMITENTE:</v>
          </cell>
          <cell r="B3194" t="str">
            <v>INSTITUTO PROVINCIAL DE LA VIVIENDA</v>
          </cell>
        </row>
        <row r="3195">
          <cell r="A3195" t="str">
            <v>CONTRATISTA:</v>
          </cell>
          <cell r="B3195">
            <v>0</v>
          </cell>
        </row>
        <row r="3196">
          <cell r="A3196" t="str">
            <v>OBRA:</v>
          </cell>
          <cell r="B3196">
            <v>0</v>
          </cell>
          <cell r="F3196" t="str">
            <v>PRECIOS A:</v>
          </cell>
          <cell r="G3196">
            <v>0</v>
          </cell>
        </row>
        <row r="3197">
          <cell r="A3197" t="str">
            <v>UBICACIÓN:</v>
          </cell>
          <cell r="B3197">
            <v>0</v>
          </cell>
        </row>
        <row r="3198">
          <cell r="A3198" t="str">
            <v>RUBRO:</v>
          </cell>
          <cell r="C3198">
            <v>0</v>
          </cell>
        </row>
        <row r="3199">
          <cell r="A3199" t="str">
            <v>ITEM:</v>
          </cell>
          <cell r="B3199" t="str">
            <v/>
          </cell>
          <cell r="C3199" t="str">
            <v/>
          </cell>
          <cell r="F3199" t="str">
            <v>UNIDAD:</v>
          </cell>
          <cell r="G3199" t="str">
            <v/>
          </cell>
        </row>
        <row r="3201">
          <cell r="A3201" t="str">
            <v>DATOS REDETERMINACION</v>
          </cell>
          <cell r="C3201" t="str">
            <v>DESIGNACION</v>
          </cell>
          <cell r="D3201" t="str">
            <v>U</v>
          </cell>
          <cell r="E3201" t="str">
            <v>Cantidad</v>
          </cell>
          <cell r="F3201" t="str">
            <v>$ Unitarios</v>
          </cell>
          <cell r="G3201" t="str">
            <v>$ Parcial</v>
          </cell>
        </row>
        <row r="3202">
          <cell r="A3202" t="str">
            <v>CÓDIGO</v>
          </cell>
          <cell r="B3202" t="str">
            <v>DESCRIPCIÓN</v>
          </cell>
        </row>
        <row r="3203">
          <cell r="A3203" t="str">
            <v>A - MATERIALES</v>
          </cell>
        </row>
        <row r="3204">
          <cell r="A3204" t="str">
            <v/>
          </cell>
          <cell r="B3204" t="str">
            <v/>
          </cell>
          <cell r="D3204" t="str">
            <v/>
          </cell>
          <cell r="F3204">
            <v>0</v>
          </cell>
          <cell r="G3204">
            <v>0</v>
          </cell>
        </row>
        <row r="3205">
          <cell r="A3205" t="str">
            <v/>
          </cell>
          <cell r="B3205" t="str">
            <v/>
          </cell>
          <cell r="D3205" t="str">
            <v/>
          </cell>
          <cell r="F3205">
            <v>0</v>
          </cell>
          <cell r="G3205">
            <v>0</v>
          </cell>
        </row>
        <row r="3206">
          <cell r="A3206" t="str">
            <v/>
          </cell>
          <cell r="B3206" t="str">
            <v/>
          </cell>
          <cell r="D3206" t="str">
            <v/>
          </cell>
          <cell r="F3206">
            <v>0</v>
          </cell>
          <cell r="G3206">
            <v>0</v>
          </cell>
        </row>
        <row r="3207">
          <cell r="A3207" t="str">
            <v/>
          </cell>
          <cell r="B3207" t="str">
            <v/>
          </cell>
          <cell r="D3207" t="str">
            <v/>
          </cell>
          <cell r="F3207">
            <v>0</v>
          </cell>
          <cell r="G3207">
            <v>0</v>
          </cell>
        </row>
        <row r="3208">
          <cell r="A3208" t="str">
            <v/>
          </cell>
          <cell r="B3208" t="str">
            <v/>
          </cell>
          <cell r="D3208" t="str">
            <v/>
          </cell>
          <cell r="F3208">
            <v>0</v>
          </cell>
          <cell r="G3208">
            <v>0</v>
          </cell>
        </row>
        <row r="3209">
          <cell r="A3209" t="str">
            <v/>
          </cell>
          <cell r="B3209" t="str">
            <v/>
          </cell>
          <cell r="D3209" t="str">
            <v/>
          </cell>
          <cell r="F3209">
            <v>0</v>
          </cell>
          <cell r="G3209">
            <v>0</v>
          </cell>
        </row>
        <row r="3210">
          <cell r="A3210" t="str">
            <v/>
          </cell>
          <cell r="B3210" t="str">
            <v/>
          </cell>
          <cell r="D3210" t="str">
            <v/>
          </cell>
          <cell r="F3210">
            <v>0</v>
          </cell>
          <cell r="G3210">
            <v>0</v>
          </cell>
        </row>
        <row r="3211">
          <cell r="A3211" t="str">
            <v/>
          </cell>
          <cell r="B3211" t="str">
            <v/>
          </cell>
          <cell r="D3211" t="str">
            <v/>
          </cell>
          <cell r="F3211">
            <v>0</v>
          </cell>
          <cell r="G3211">
            <v>0</v>
          </cell>
        </row>
        <row r="3212">
          <cell r="A3212" t="str">
            <v/>
          </cell>
          <cell r="B3212" t="str">
            <v/>
          </cell>
          <cell r="D3212" t="str">
            <v/>
          </cell>
          <cell r="F3212">
            <v>0</v>
          </cell>
          <cell r="G3212">
            <v>0</v>
          </cell>
        </row>
        <row r="3213">
          <cell r="A3213" t="str">
            <v/>
          </cell>
          <cell r="B3213" t="str">
            <v/>
          </cell>
          <cell r="D3213" t="str">
            <v/>
          </cell>
          <cell r="F3213">
            <v>0</v>
          </cell>
          <cell r="G3213">
            <v>0</v>
          </cell>
        </row>
        <row r="3214">
          <cell r="A3214" t="str">
            <v/>
          </cell>
          <cell r="B3214" t="str">
            <v/>
          </cell>
          <cell r="D3214" t="str">
            <v/>
          </cell>
          <cell r="F3214">
            <v>0</v>
          </cell>
          <cell r="G3214">
            <v>0</v>
          </cell>
        </row>
        <row r="3215">
          <cell r="A3215" t="str">
            <v/>
          </cell>
          <cell r="B3215" t="str">
            <v/>
          </cell>
          <cell r="D3215" t="str">
            <v/>
          </cell>
          <cell r="F3215">
            <v>0</v>
          </cell>
          <cell r="G3215">
            <v>0</v>
          </cell>
        </row>
        <row r="3216">
          <cell r="A3216" t="str">
            <v/>
          </cell>
          <cell r="B3216" t="str">
            <v/>
          </cell>
          <cell r="D3216" t="str">
            <v/>
          </cell>
          <cell r="F3216">
            <v>0</v>
          </cell>
          <cell r="G3216">
            <v>0</v>
          </cell>
        </row>
        <row r="3217">
          <cell r="A3217" t="str">
            <v/>
          </cell>
          <cell r="B3217" t="str">
            <v/>
          </cell>
          <cell r="D3217" t="str">
            <v/>
          </cell>
          <cell r="F3217">
            <v>0</v>
          </cell>
          <cell r="G3217">
            <v>0</v>
          </cell>
        </row>
        <row r="3218">
          <cell r="A3218" t="str">
            <v/>
          </cell>
          <cell r="B3218" t="str">
            <v/>
          </cell>
          <cell r="D3218" t="str">
            <v/>
          </cell>
          <cell r="F3218">
            <v>0</v>
          </cell>
          <cell r="G3218">
            <v>0</v>
          </cell>
        </row>
        <row r="3219">
          <cell r="A3219" t="str">
            <v/>
          </cell>
          <cell r="B3219" t="str">
            <v/>
          </cell>
          <cell r="D3219" t="str">
            <v/>
          </cell>
          <cell r="F3219">
            <v>0</v>
          </cell>
          <cell r="G3219">
            <v>0</v>
          </cell>
        </row>
        <row r="3220">
          <cell r="A3220" t="str">
            <v/>
          </cell>
          <cell r="B3220" t="str">
            <v/>
          </cell>
          <cell r="D3220" t="str">
            <v/>
          </cell>
          <cell r="F3220">
            <v>0</v>
          </cell>
          <cell r="G3220">
            <v>0</v>
          </cell>
        </row>
        <row r="3221">
          <cell r="A3221" t="str">
            <v/>
          </cell>
          <cell r="B3221" t="str">
            <v/>
          </cell>
          <cell r="D3221" t="str">
            <v/>
          </cell>
          <cell r="F3221">
            <v>0</v>
          </cell>
          <cell r="G3221">
            <v>0</v>
          </cell>
        </row>
        <row r="3222">
          <cell r="A3222" t="str">
            <v/>
          </cell>
          <cell r="B3222" t="str">
            <v/>
          </cell>
          <cell r="D3222" t="str">
            <v/>
          </cell>
          <cell r="F3222">
            <v>0</v>
          </cell>
          <cell r="G3222">
            <v>0</v>
          </cell>
        </row>
        <row r="3223">
          <cell r="A3223" t="str">
            <v/>
          </cell>
          <cell r="B3223" t="str">
            <v/>
          </cell>
          <cell r="D3223" t="str">
            <v/>
          </cell>
          <cell r="F3223">
            <v>0</v>
          </cell>
          <cell r="G3223">
            <v>0</v>
          </cell>
        </row>
        <row r="3224">
          <cell r="F3224" t="str">
            <v>Total A</v>
          </cell>
          <cell r="G3224">
            <v>0</v>
          </cell>
        </row>
        <row r="3225">
          <cell r="A3225" t="str">
            <v>B - MANO DE OBRA</v>
          </cell>
        </row>
        <row r="3226">
          <cell r="A3226" t="str">
            <v/>
          </cell>
          <cell r="B3226" t="str">
            <v/>
          </cell>
          <cell r="D3226" t="str">
            <v/>
          </cell>
          <cell r="F3226">
            <v>0</v>
          </cell>
          <cell r="G3226">
            <v>0</v>
          </cell>
        </row>
        <row r="3227">
          <cell r="A3227" t="str">
            <v/>
          </cell>
          <cell r="B3227" t="str">
            <v/>
          </cell>
          <cell r="D3227" t="str">
            <v/>
          </cell>
          <cell r="F3227">
            <v>0</v>
          </cell>
          <cell r="G3227">
            <v>0</v>
          </cell>
        </row>
        <row r="3228">
          <cell r="A3228" t="str">
            <v/>
          </cell>
          <cell r="B3228" t="str">
            <v/>
          </cell>
          <cell r="D3228" t="str">
            <v/>
          </cell>
          <cell r="F3228">
            <v>0</v>
          </cell>
          <cell r="G3228">
            <v>0</v>
          </cell>
        </row>
        <row r="3229">
          <cell r="A3229" t="str">
            <v/>
          </cell>
          <cell r="B3229" t="str">
            <v/>
          </cell>
          <cell r="D3229" t="str">
            <v/>
          </cell>
          <cell r="F3229">
            <v>0</v>
          </cell>
          <cell r="G3229">
            <v>0</v>
          </cell>
        </row>
        <row r="3230">
          <cell r="A3230" t="str">
            <v/>
          </cell>
          <cell r="B3230" t="str">
            <v/>
          </cell>
          <cell r="D3230" t="str">
            <v/>
          </cell>
          <cell r="F3230">
            <v>0</v>
          </cell>
          <cell r="G3230">
            <v>0</v>
          </cell>
        </row>
        <row r="3231">
          <cell r="A3231" t="str">
            <v/>
          </cell>
          <cell r="B3231" t="str">
            <v/>
          </cell>
          <cell r="D3231" t="str">
            <v/>
          </cell>
          <cell r="F3231">
            <v>0</v>
          </cell>
          <cell r="G3231">
            <v>0</v>
          </cell>
        </row>
        <row r="3232">
          <cell r="A3232" t="str">
            <v/>
          </cell>
          <cell r="B3232" t="str">
            <v/>
          </cell>
          <cell r="D3232" t="str">
            <v/>
          </cell>
          <cell r="F3232">
            <v>0</v>
          </cell>
          <cell r="G3232">
            <v>0</v>
          </cell>
        </row>
        <row r="3233">
          <cell r="A3233" t="str">
            <v/>
          </cell>
          <cell r="B3233" t="str">
            <v/>
          </cell>
          <cell r="D3233" t="str">
            <v/>
          </cell>
          <cell r="F3233">
            <v>0</v>
          </cell>
          <cell r="G3233">
            <v>0</v>
          </cell>
        </row>
        <row r="3234">
          <cell r="F3234" t="str">
            <v>Total B</v>
          </cell>
          <cell r="G3234">
            <v>0</v>
          </cell>
        </row>
        <row r="3235">
          <cell r="A3235" t="str">
            <v>C - EQUIPOS</v>
          </cell>
        </row>
        <row r="3236">
          <cell r="A3236" t="str">
            <v/>
          </cell>
          <cell r="B3236" t="str">
            <v/>
          </cell>
          <cell r="D3236" t="str">
            <v/>
          </cell>
          <cell r="F3236">
            <v>0</v>
          </cell>
          <cell r="G3236">
            <v>0</v>
          </cell>
        </row>
        <row r="3237">
          <cell r="A3237" t="str">
            <v/>
          </cell>
          <cell r="B3237" t="str">
            <v/>
          </cell>
          <cell r="D3237" t="str">
            <v/>
          </cell>
          <cell r="F3237">
            <v>0</v>
          </cell>
          <cell r="G3237">
            <v>0</v>
          </cell>
        </row>
        <row r="3238">
          <cell r="A3238" t="str">
            <v/>
          </cell>
          <cell r="B3238" t="str">
            <v/>
          </cell>
          <cell r="D3238" t="str">
            <v/>
          </cell>
          <cell r="F3238">
            <v>0</v>
          </cell>
          <cell r="G3238">
            <v>0</v>
          </cell>
        </row>
        <row r="3239">
          <cell r="A3239" t="str">
            <v/>
          </cell>
          <cell r="B3239" t="str">
            <v/>
          </cell>
          <cell r="D3239" t="str">
            <v/>
          </cell>
          <cell r="F3239">
            <v>0</v>
          </cell>
          <cell r="G3239">
            <v>0</v>
          </cell>
        </row>
        <row r="3240">
          <cell r="A3240" t="str">
            <v/>
          </cell>
          <cell r="B3240" t="str">
            <v/>
          </cell>
          <cell r="D3240" t="str">
            <v/>
          </cell>
          <cell r="F3240">
            <v>0</v>
          </cell>
          <cell r="G3240">
            <v>0</v>
          </cell>
        </row>
        <row r="3241">
          <cell r="A3241" t="str">
            <v/>
          </cell>
          <cell r="B3241" t="str">
            <v/>
          </cell>
          <cell r="D3241" t="str">
            <v/>
          </cell>
          <cell r="F3241">
            <v>0</v>
          </cell>
          <cell r="G3241">
            <v>0</v>
          </cell>
        </row>
        <row r="3242">
          <cell r="A3242" t="str">
            <v/>
          </cell>
          <cell r="B3242" t="str">
            <v/>
          </cell>
          <cell r="D3242" t="str">
            <v/>
          </cell>
          <cell r="F3242">
            <v>0</v>
          </cell>
          <cell r="G3242">
            <v>0</v>
          </cell>
        </row>
        <row r="3243">
          <cell r="A3243" t="str">
            <v/>
          </cell>
          <cell r="B3243" t="str">
            <v/>
          </cell>
          <cell r="D3243" t="str">
            <v/>
          </cell>
          <cell r="F3243">
            <v>0</v>
          </cell>
          <cell r="G3243">
            <v>0</v>
          </cell>
        </row>
        <row r="3244">
          <cell r="A3244" t="str">
            <v/>
          </cell>
          <cell r="B3244" t="str">
            <v/>
          </cell>
          <cell r="D3244" t="str">
            <v/>
          </cell>
          <cell r="F3244">
            <v>0</v>
          </cell>
          <cell r="G3244">
            <v>0</v>
          </cell>
        </row>
        <row r="3245">
          <cell r="A3245" t="str">
            <v/>
          </cell>
          <cell r="B3245" t="str">
            <v/>
          </cell>
          <cell r="D3245" t="str">
            <v/>
          </cell>
          <cell r="F3245">
            <v>0</v>
          </cell>
          <cell r="G3245">
            <v>0</v>
          </cell>
        </row>
        <row r="3246">
          <cell r="F3246" t="str">
            <v>Total C</v>
          </cell>
          <cell r="G3246">
            <v>0</v>
          </cell>
        </row>
        <row r="3248">
          <cell r="A3248" t="str">
            <v/>
          </cell>
          <cell r="B3248" t="str">
            <v/>
          </cell>
          <cell r="D3248" t="str">
            <v>COSTO NETO</v>
          </cell>
          <cell r="F3248" t="str">
            <v>Total D=A+B+C</v>
          </cell>
          <cell r="G3248">
            <v>0</v>
          </cell>
        </row>
        <row r="3250">
          <cell r="A3250" t="str">
            <v>ANALISIS DE PRECIOS</v>
          </cell>
        </row>
        <row r="3251">
          <cell r="A3251" t="str">
            <v>COMITENTE:</v>
          </cell>
          <cell r="B3251" t="str">
            <v>INSTITUTO PROVINCIAL DE LA VIVIENDA</v>
          </cell>
        </row>
        <row r="3252">
          <cell r="A3252" t="str">
            <v>CONTRATISTA:</v>
          </cell>
          <cell r="B3252">
            <v>0</v>
          </cell>
        </row>
        <row r="3253">
          <cell r="A3253" t="str">
            <v>OBRA:</v>
          </cell>
          <cell r="B3253">
            <v>0</v>
          </cell>
          <cell r="F3253" t="str">
            <v>PRECIOS A:</v>
          </cell>
          <cell r="G3253">
            <v>0</v>
          </cell>
        </row>
        <row r="3254">
          <cell r="A3254" t="str">
            <v>UBICACIÓN:</v>
          </cell>
          <cell r="B3254">
            <v>0</v>
          </cell>
        </row>
        <row r="3255">
          <cell r="A3255" t="str">
            <v>RUBRO:</v>
          </cell>
          <cell r="C3255">
            <v>0</v>
          </cell>
        </row>
        <row r="3256">
          <cell r="A3256" t="str">
            <v>ITEM:</v>
          </cell>
          <cell r="B3256" t="str">
            <v/>
          </cell>
          <cell r="C3256" t="str">
            <v/>
          </cell>
          <cell r="F3256" t="str">
            <v>UNIDAD:</v>
          </cell>
          <cell r="G3256" t="str">
            <v/>
          </cell>
        </row>
        <row r="3258">
          <cell r="A3258" t="str">
            <v>DATOS REDETERMINACION</v>
          </cell>
          <cell r="C3258" t="str">
            <v>DESIGNACION</v>
          </cell>
          <cell r="D3258" t="str">
            <v>U</v>
          </cell>
          <cell r="E3258" t="str">
            <v>Cantidad</v>
          </cell>
          <cell r="F3258" t="str">
            <v>$ Unitarios</v>
          </cell>
          <cell r="G3258" t="str">
            <v>$ Parcial</v>
          </cell>
        </row>
        <row r="3259">
          <cell r="A3259" t="str">
            <v>CÓDIGO</v>
          </cell>
          <cell r="B3259" t="str">
            <v>DESCRIPCIÓN</v>
          </cell>
        </row>
        <row r="3260">
          <cell r="A3260" t="str">
            <v>A - MATERIALES</v>
          </cell>
        </row>
        <row r="3261">
          <cell r="A3261" t="str">
            <v/>
          </cell>
          <cell r="B3261" t="str">
            <v/>
          </cell>
          <cell r="D3261" t="str">
            <v/>
          </cell>
          <cell r="F3261">
            <v>0</v>
          </cell>
          <cell r="G3261">
            <v>0</v>
          </cell>
        </row>
        <row r="3262">
          <cell r="A3262" t="str">
            <v/>
          </cell>
          <cell r="B3262" t="str">
            <v/>
          </cell>
          <cell r="D3262" t="str">
            <v/>
          </cell>
          <cell r="F3262">
            <v>0</v>
          </cell>
          <cell r="G3262">
            <v>0</v>
          </cell>
        </row>
        <row r="3263">
          <cell r="A3263" t="str">
            <v/>
          </cell>
          <cell r="B3263" t="str">
            <v/>
          </cell>
          <cell r="D3263" t="str">
            <v/>
          </cell>
          <cell r="F3263">
            <v>0</v>
          </cell>
          <cell r="G3263">
            <v>0</v>
          </cell>
        </row>
        <row r="3264">
          <cell r="A3264" t="str">
            <v/>
          </cell>
          <cell r="B3264" t="str">
            <v/>
          </cell>
          <cell r="D3264" t="str">
            <v/>
          </cell>
          <cell r="F3264">
            <v>0</v>
          </cell>
          <cell r="G3264">
            <v>0</v>
          </cell>
        </row>
        <row r="3265">
          <cell r="A3265" t="str">
            <v/>
          </cell>
          <cell r="B3265" t="str">
            <v/>
          </cell>
          <cell r="D3265" t="str">
            <v/>
          </cell>
          <cell r="F3265">
            <v>0</v>
          </cell>
          <cell r="G3265">
            <v>0</v>
          </cell>
        </row>
        <row r="3266">
          <cell r="A3266" t="str">
            <v/>
          </cell>
          <cell r="B3266" t="str">
            <v/>
          </cell>
          <cell r="D3266" t="str">
            <v/>
          </cell>
          <cell r="F3266">
            <v>0</v>
          </cell>
          <cell r="G3266">
            <v>0</v>
          </cell>
        </row>
        <row r="3267">
          <cell r="A3267" t="str">
            <v/>
          </cell>
          <cell r="B3267" t="str">
            <v/>
          </cell>
          <cell r="D3267" t="str">
            <v/>
          </cell>
          <cell r="F3267">
            <v>0</v>
          </cell>
          <cell r="G3267">
            <v>0</v>
          </cell>
        </row>
        <row r="3268">
          <cell r="A3268" t="str">
            <v/>
          </cell>
          <cell r="B3268" t="str">
            <v/>
          </cell>
          <cell r="D3268" t="str">
            <v/>
          </cell>
          <cell r="F3268">
            <v>0</v>
          </cell>
          <cell r="G3268">
            <v>0</v>
          </cell>
        </row>
        <row r="3269">
          <cell r="A3269" t="str">
            <v/>
          </cell>
          <cell r="B3269" t="str">
            <v/>
          </cell>
          <cell r="D3269" t="str">
            <v/>
          </cell>
          <cell r="F3269">
            <v>0</v>
          </cell>
          <cell r="G3269">
            <v>0</v>
          </cell>
        </row>
        <row r="3270">
          <cell r="A3270" t="str">
            <v/>
          </cell>
          <cell r="B3270" t="str">
            <v/>
          </cell>
          <cell r="D3270" t="str">
            <v/>
          </cell>
          <cell r="F3270">
            <v>0</v>
          </cell>
          <cell r="G3270">
            <v>0</v>
          </cell>
        </row>
        <row r="3271">
          <cell r="A3271" t="str">
            <v/>
          </cell>
          <cell r="B3271" t="str">
            <v/>
          </cell>
          <cell r="D3271" t="str">
            <v/>
          </cell>
          <cell r="F3271">
            <v>0</v>
          </cell>
          <cell r="G3271">
            <v>0</v>
          </cell>
        </row>
        <row r="3272">
          <cell r="A3272" t="str">
            <v/>
          </cell>
          <cell r="B3272" t="str">
            <v/>
          </cell>
          <cell r="D3272" t="str">
            <v/>
          </cell>
          <cell r="F3272">
            <v>0</v>
          </cell>
          <cell r="G3272">
            <v>0</v>
          </cell>
        </row>
        <row r="3273">
          <cell r="A3273" t="str">
            <v/>
          </cell>
          <cell r="B3273" t="str">
            <v/>
          </cell>
          <cell r="D3273" t="str">
            <v/>
          </cell>
          <cell r="F3273">
            <v>0</v>
          </cell>
          <cell r="G3273">
            <v>0</v>
          </cell>
        </row>
        <row r="3274">
          <cell r="A3274" t="str">
            <v/>
          </cell>
          <cell r="B3274" t="str">
            <v/>
          </cell>
          <cell r="D3274" t="str">
            <v/>
          </cell>
          <cell r="F3274">
            <v>0</v>
          </cell>
          <cell r="G3274">
            <v>0</v>
          </cell>
        </row>
        <row r="3275">
          <cell r="A3275" t="str">
            <v/>
          </cell>
          <cell r="B3275" t="str">
            <v/>
          </cell>
          <cell r="D3275" t="str">
            <v/>
          </cell>
          <cell r="F3275">
            <v>0</v>
          </cell>
          <cell r="G3275">
            <v>0</v>
          </cell>
        </row>
        <row r="3276">
          <cell r="A3276" t="str">
            <v/>
          </cell>
          <cell r="B3276" t="str">
            <v/>
          </cell>
          <cell r="D3276" t="str">
            <v/>
          </cell>
          <cell r="F3276">
            <v>0</v>
          </cell>
          <cell r="G3276">
            <v>0</v>
          </cell>
        </row>
        <row r="3277">
          <cell r="A3277" t="str">
            <v/>
          </cell>
          <cell r="B3277" t="str">
            <v/>
          </cell>
          <cell r="D3277" t="str">
            <v/>
          </cell>
          <cell r="F3277">
            <v>0</v>
          </cell>
          <cell r="G3277">
            <v>0</v>
          </cell>
        </row>
        <row r="3278">
          <cell r="A3278" t="str">
            <v/>
          </cell>
          <cell r="B3278" t="str">
            <v/>
          </cell>
          <cell r="D3278" t="str">
            <v/>
          </cell>
          <cell r="F3278">
            <v>0</v>
          </cell>
          <cell r="G3278">
            <v>0</v>
          </cell>
        </row>
        <row r="3279">
          <cell r="A3279" t="str">
            <v/>
          </cell>
          <cell r="B3279" t="str">
            <v/>
          </cell>
          <cell r="D3279" t="str">
            <v/>
          </cell>
          <cell r="F3279">
            <v>0</v>
          </cell>
          <cell r="G3279">
            <v>0</v>
          </cell>
        </row>
        <row r="3280">
          <cell r="A3280" t="str">
            <v/>
          </cell>
          <cell r="B3280" t="str">
            <v/>
          </cell>
          <cell r="D3280" t="str">
            <v/>
          </cell>
          <cell r="F3280">
            <v>0</v>
          </cell>
          <cell r="G3280">
            <v>0</v>
          </cell>
        </row>
        <row r="3281">
          <cell r="F3281" t="str">
            <v>Total A</v>
          </cell>
          <cell r="G3281">
            <v>0</v>
          </cell>
        </row>
        <row r="3282">
          <cell r="A3282" t="str">
            <v>B - MANO DE OBRA</v>
          </cell>
        </row>
        <row r="3283">
          <cell r="A3283" t="str">
            <v/>
          </cell>
          <cell r="B3283" t="str">
            <v/>
          </cell>
          <cell r="D3283" t="str">
            <v/>
          </cell>
          <cell r="F3283">
            <v>0</v>
          </cell>
          <cell r="G3283">
            <v>0</v>
          </cell>
        </row>
        <row r="3284">
          <cell r="A3284" t="str">
            <v/>
          </cell>
          <cell r="B3284" t="str">
            <v/>
          </cell>
          <cell r="D3284" t="str">
            <v/>
          </cell>
          <cell r="F3284">
            <v>0</v>
          </cell>
          <cell r="G3284">
            <v>0</v>
          </cell>
        </row>
        <row r="3285">
          <cell r="A3285" t="str">
            <v/>
          </cell>
          <cell r="B3285" t="str">
            <v/>
          </cell>
          <cell r="D3285" t="str">
            <v/>
          </cell>
          <cell r="F3285">
            <v>0</v>
          </cell>
          <cell r="G3285">
            <v>0</v>
          </cell>
        </row>
        <row r="3286">
          <cell r="A3286" t="str">
            <v/>
          </cell>
          <cell r="B3286" t="str">
            <v/>
          </cell>
          <cell r="D3286" t="str">
            <v/>
          </cell>
          <cell r="F3286">
            <v>0</v>
          </cell>
          <cell r="G3286">
            <v>0</v>
          </cell>
        </row>
        <row r="3287">
          <cell r="A3287" t="str">
            <v/>
          </cell>
          <cell r="B3287" t="str">
            <v/>
          </cell>
          <cell r="D3287" t="str">
            <v/>
          </cell>
          <cell r="F3287">
            <v>0</v>
          </cell>
          <cell r="G3287">
            <v>0</v>
          </cell>
        </row>
        <row r="3288">
          <cell r="A3288" t="str">
            <v/>
          </cell>
          <cell r="B3288" t="str">
            <v/>
          </cell>
          <cell r="D3288" t="str">
            <v/>
          </cell>
          <cell r="F3288">
            <v>0</v>
          </cell>
          <cell r="G3288">
            <v>0</v>
          </cell>
        </row>
        <row r="3289">
          <cell r="A3289" t="str">
            <v/>
          </cell>
          <cell r="B3289" t="str">
            <v/>
          </cell>
          <cell r="D3289" t="str">
            <v/>
          </cell>
          <cell r="F3289">
            <v>0</v>
          </cell>
          <cell r="G3289">
            <v>0</v>
          </cell>
        </row>
        <row r="3290">
          <cell r="A3290" t="str">
            <v/>
          </cell>
          <cell r="B3290" t="str">
            <v/>
          </cell>
          <cell r="D3290" t="str">
            <v/>
          </cell>
          <cell r="F3290">
            <v>0</v>
          </cell>
          <cell r="G3290">
            <v>0</v>
          </cell>
        </row>
        <row r="3291">
          <cell r="F3291" t="str">
            <v>Total B</v>
          </cell>
          <cell r="G3291">
            <v>0</v>
          </cell>
        </row>
        <row r="3292">
          <cell r="A3292" t="str">
            <v>C - EQUIPOS</v>
          </cell>
        </row>
        <row r="3293">
          <cell r="A3293" t="str">
            <v/>
          </cell>
          <cell r="B3293" t="str">
            <v/>
          </cell>
          <cell r="D3293" t="str">
            <v/>
          </cell>
          <cell r="F3293">
            <v>0</v>
          </cell>
          <cell r="G3293">
            <v>0</v>
          </cell>
        </row>
        <row r="3294">
          <cell r="A3294" t="str">
            <v/>
          </cell>
          <cell r="B3294" t="str">
            <v/>
          </cell>
          <cell r="D3294" t="str">
            <v/>
          </cell>
          <cell r="F3294">
            <v>0</v>
          </cell>
          <cell r="G3294">
            <v>0</v>
          </cell>
        </row>
        <row r="3295">
          <cell r="A3295" t="str">
            <v/>
          </cell>
          <cell r="B3295" t="str">
            <v/>
          </cell>
          <cell r="D3295" t="str">
            <v/>
          </cell>
          <cell r="F3295">
            <v>0</v>
          </cell>
          <cell r="G3295">
            <v>0</v>
          </cell>
        </row>
        <row r="3296">
          <cell r="A3296" t="str">
            <v/>
          </cell>
          <cell r="B3296" t="str">
            <v/>
          </cell>
          <cell r="D3296" t="str">
            <v/>
          </cell>
          <cell r="F3296">
            <v>0</v>
          </cell>
          <cell r="G3296">
            <v>0</v>
          </cell>
        </row>
        <row r="3297">
          <cell r="A3297" t="str">
            <v/>
          </cell>
          <cell r="B3297" t="str">
            <v/>
          </cell>
          <cell r="D3297" t="str">
            <v/>
          </cell>
          <cell r="F3297">
            <v>0</v>
          </cell>
          <cell r="G3297">
            <v>0</v>
          </cell>
        </row>
        <row r="3298">
          <cell r="A3298" t="str">
            <v/>
          </cell>
          <cell r="B3298" t="str">
            <v/>
          </cell>
          <cell r="D3298" t="str">
            <v/>
          </cell>
          <cell r="F3298">
            <v>0</v>
          </cell>
          <cell r="G3298">
            <v>0</v>
          </cell>
        </row>
        <row r="3299">
          <cell r="A3299" t="str">
            <v/>
          </cell>
          <cell r="B3299" t="str">
            <v/>
          </cell>
          <cell r="D3299" t="str">
            <v/>
          </cell>
          <cell r="F3299">
            <v>0</v>
          </cell>
          <cell r="G3299">
            <v>0</v>
          </cell>
        </row>
        <row r="3300">
          <cell r="A3300" t="str">
            <v/>
          </cell>
          <cell r="B3300" t="str">
            <v/>
          </cell>
          <cell r="D3300" t="str">
            <v/>
          </cell>
          <cell r="F3300">
            <v>0</v>
          </cell>
          <cell r="G3300">
            <v>0</v>
          </cell>
        </row>
        <row r="3301">
          <cell r="A3301" t="str">
            <v/>
          </cell>
          <cell r="B3301" t="str">
            <v/>
          </cell>
          <cell r="D3301" t="str">
            <v/>
          </cell>
          <cell r="F3301">
            <v>0</v>
          </cell>
          <cell r="G3301">
            <v>0</v>
          </cell>
        </row>
        <row r="3302">
          <cell r="A3302" t="str">
            <v/>
          </cell>
          <cell r="B3302" t="str">
            <v/>
          </cell>
          <cell r="D3302" t="str">
            <v/>
          </cell>
          <cell r="F3302">
            <v>0</v>
          </cell>
          <cell r="G3302">
            <v>0</v>
          </cell>
        </row>
        <row r="3303">
          <cell r="F3303" t="str">
            <v>Total C</v>
          </cell>
          <cell r="G3303">
            <v>0</v>
          </cell>
        </row>
        <row r="3305">
          <cell r="A3305" t="str">
            <v/>
          </cell>
          <cell r="B3305" t="str">
            <v/>
          </cell>
          <cell r="D3305" t="str">
            <v>COSTO NETO</v>
          </cell>
          <cell r="F3305" t="str">
            <v>Total D=A+B+C</v>
          </cell>
          <cell r="G3305">
            <v>0</v>
          </cell>
        </row>
        <row r="3307">
          <cell r="A3307" t="str">
            <v>ANALISIS DE PRECIOS</v>
          </cell>
        </row>
        <row r="3308">
          <cell r="A3308" t="str">
            <v>COMITENTE:</v>
          </cell>
          <cell r="B3308" t="str">
            <v>INSTITUTO PROVINCIAL DE LA VIVIENDA</v>
          </cell>
        </row>
        <row r="3309">
          <cell r="A3309" t="str">
            <v>CONTRATISTA:</v>
          </cell>
          <cell r="B3309">
            <v>0</v>
          </cell>
        </row>
        <row r="3310">
          <cell r="A3310" t="str">
            <v>OBRA:</v>
          </cell>
          <cell r="B3310">
            <v>0</v>
          </cell>
          <cell r="F3310" t="str">
            <v>PRECIOS A:</v>
          </cell>
          <cell r="G3310">
            <v>0</v>
          </cell>
        </row>
        <row r="3311">
          <cell r="A3311" t="str">
            <v>UBICACIÓN:</v>
          </cell>
          <cell r="B3311">
            <v>0</v>
          </cell>
        </row>
        <row r="3312">
          <cell r="A3312" t="str">
            <v>RUBRO:</v>
          </cell>
          <cell r="C3312">
            <v>0</v>
          </cell>
        </row>
        <row r="3313">
          <cell r="A3313" t="str">
            <v>ITEM:</v>
          </cell>
          <cell r="B3313" t="str">
            <v/>
          </cell>
          <cell r="C3313" t="str">
            <v/>
          </cell>
          <cell r="F3313" t="str">
            <v>UNIDAD:</v>
          </cell>
          <cell r="G3313" t="str">
            <v/>
          </cell>
        </row>
        <row r="3315">
          <cell r="A3315" t="str">
            <v>DATOS REDETERMINACION</v>
          </cell>
          <cell r="C3315" t="str">
            <v>DESIGNACION</v>
          </cell>
          <cell r="D3315" t="str">
            <v>U</v>
          </cell>
          <cell r="E3315" t="str">
            <v>Cantidad</v>
          </cell>
          <cell r="F3315" t="str">
            <v>$ Unitarios</v>
          </cell>
          <cell r="G3315" t="str">
            <v>$ Parcial</v>
          </cell>
        </row>
        <row r="3316">
          <cell r="A3316" t="str">
            <v>CÓDIGO</v>
          </cell>
          <cell r="B3316" t="str">
            <v>DESCRIPCIÓN</v>
          </cell>
        </row>
        <row r="3317">
          <cell r="A3317" t="str">
            <v>A - MATERIALES</v>
          </cell>
        </row>
        <row r="3318">
          <cell r="A3318" t="str">
            <v/>
          </cell>
          <cell r="B3318" t="str">
            <v/>
          </cell>
          <cell r="D3318" t="str">
            <v/>
          </cell>
          <cell r="F3318">
            <v>0</v>
          </cell>
          <cell r="G3318">
            <v>0</v>
          </cell>
        </row>
        <row r="3319">
          <cell r="A3319" t="str">
            <v/>
          </cell>
          <cell r="B3319" t="str">
            <v/>
          </cell>
          <cell r="D3319" t="str">
            <v/>
          </cell>
          <cell r="F3319">
            <v>0</v>
          </cell>
          <cell r="G3319">
            <v>0</v>
          </cell>
        </row>
        <row r="3320">
          <cell r="A3320" t="str">
            <v/>
          </cell>
          <cell r="B3320" t="str">
            <v/>
          </cell>
          <cell r="D3320" t="str">
            <v/>
          </cell>
          <cell r="F3320">
            <v>0</v>
          </cell>
          <cell r="G3320">
            <v>0</v>
          </cell>
        </row>
        <row r="3321">
          <cell r="A3321" t="str">
            <v/>
          </cell>
          <cell r="B3321" t="str">
            <v/>
          </cell>
          <cell r="D3321" t="str">
            <v/>
          </cell>
          <cell r="F3321">
            <v>0</v>
          </cell>
          <cell r="G3321">
            <v>0</v>
          </cell>
        </row>
        <row r="3322">
          <cell r="A3322" t="str">
            <v/>
          </cell>
          <cell r="B3322" t="str">
            <v/>
          </cell>
          <cell r="D3322" t="str">
            <v/>
          </cell>
          <cell r="F3322">
            <v>0</v>
          </cell>
          <cell r="G3322">
            <v>0</v>
          </cell>
        </row>
        <row r="3323">
          <cell r="A3323" t="str">
            <v/>
          </cell>
          <cell r="B3323" t="str">
            <v/>
          </cell>
          <cell r="D3323" t="str">
            <v/>
          </cell>
          <cell r="F3323">
            <v>0</v>
          </cell>
          <cell r="G3323">
            <v>0</v>
          </cell>
        </row>
        <row r="3324">
          <cell r="A3324" t="str">
            <v/>
          </cell>
          <cell r="B3324" t="str">
            <v/>
          </cell>
          <cell r="D3324" t="str">
            <v/>
          </cell>
          <cell r="F3324">
            <v>0</v>
          </cell>
          <cell r="G3324">
            <v>0</v>
          </cell>
        </row>
        <row r="3325">
          <cell r="A3325" t="str">
            <v/>
          </cell>
          <cell r="B3325" t="str">
            <v/>
          </cell>
          <cell r="D3325" t="str">
            <v/>
          </cell>
          <cell r="F3325">
            <v>0</v>
          </cell>
          <cell r="G3325">
            <v>0</v>
          </cell>
        </row>
        <row r="3326">
          <cell r="A3326" t="str">
            <v/>
          </cell>
          <cell r="B3326" t="str">
            <v/>
          </cell>
          <cell r="D3326" t="str">
            <v/>
          </cell>
          <cell r="F3326">
            <v>0</v>
          </cell>
          <cell r="G3326">
            <v>0</v>
          </cell>
        </row>
        <row r="3327">
          <cell r="A3327" t="str">
            <v/>
          </cell>
          <cell r="B3327" t="str">
            <v/>
          </cell>
          <cell r="D3327" t="str">
            <v/>
          </cell>
          <cell r="F3327">
            <v>0</v>
          </cell>
          <cell r="G3327">
            <v>0</v>
          </cell>
        </row>
        <row r="3328">
          <cell r="A3328" t="str">
            <v/>
          </cell>
          <cell r="B3328" t="str">
            <v/>
          </cell>
          <cell r="D3328" t="str">
            <v/>
          </cell>
          <cell r="F3328">
            <v>0</v>
          </cell>
          <cell r="G3328">
            <v>0</v>
          </cell>
        </row>
        <row r="3329">
          <cell r="A3329" t="str">
            <v/>
          </cell>
          <cell r="B3329" t="str">
            <v/>
          </cell>
          <cell r="D3329" t="str">
            <v/>
          </cell>
          <cell r="F3329">
            <v>0</v>
          </cell>
          <cell r="G3329">
            <v>0</v>
          </cell>
        </row>
        <row r="3330">
          <cell r="A3330" t="str">
            <v/>
          </cell>
          <cell r="B3330" t="str">
            <v/>
          </cell>
          <cell r="D3330" t="str">
            <v/>
          </cell>
          <cell r="F3330">
            <v>0</v>
          </cell>
          <cell r="G3330">
            <v>0</v>
          </cell>
        </row>
        <row r="3331">
          <cell r="A3331" t="str">
            <v/>
          </cell>
          <cell r="B3331" t="str">
            <v/>
          </cell>
          <cell r="D3331" t="str">
            <v/>
          </cell>
          <cell r="F3331">
            <v>0</v>
          </cell>
          <cell r="G3331">
            <v>0</v>
          </cell>
        </row>
        <row r="3332">
          <cell r="A3332" t="str">
            <v/>
          </cell>
          <cell r="B3332" t="str">
            <v/>
          </cell>
          <cell r="D3332" t="str">
            <v/>
          </cell>
          <cell r="F3332">
            <v>0</v>
          </cell>
          <cell r="G3332">
            <v>0</v>
          </cell>
        </row>
        <row r="3333">
          <cell r="A3333" t="str">
            <v/>
          </cell>
          <cell r="B3333" t="str">
            <v/>
          </cell>
          <cell r="D3333" t="str">
            <v/>
          </cell>
          <cell r="F3333">
            <v>0</v>
          </cell>
          <cell r="G3333">
            <v>0</v>
          </cell>
        </row>
        <row r="3334">
          <cell r="A3334" t="str">
            <v/>
          </cell>
          <cell r="B3334" t="str">
            <v/>
          </cell>
          <cell r="D3334" t="str">
            <v/>
          </cell>
          <cell r="F3334">
            <v>0</v>
          </cell>
          <cell r="G3334">
            <v>0</v>
          </cell>
        </row>
        <row r="3335">
          <cell r="A3335" t="str">
            <v/>
          </cell>
          <cell r="B3335" t="str">
            <v/>
          </cell>
          <cell r="D3335" t="str">
            <v/>
          </cell>
          <cell r="F3335">
            <v>0</v>
          </cell>
          <cell r="G3335">
            <v>0</v>
          </cell>
        </row>
        <row r="3336">
          <cell r="A3336" t="str">
            <v/>
          </cell>
          <cell r="B3336" t="str">
            <v/>
          </cell>
          <cell r="D3336" t="str">
            <v/>
          </cell>
          <cell r="F3336">
            <v>0</v>
          </cell>
          <cell r="G3336">
            <v>0</v>
          </cell>
        </row>
        <row r="3337">
          <cell r="A3337" t="str">
            <v/>
          </cell>
          <cell r="B3337" t="str">
            <v/>
          </cell>
          <cell r="D3337" t="str">
            <v/>
          </cell>
          <cell r="F3337">
            <v>0</v>
          </cell>
          <cell r="G3337">
            <v>0</v>
          </cell>
        </row>
        <row r="3338">
          <cell r="F3338" t="str">
            <v>Total A</v>
          </cell>
          <cell r="G3338">
            <v>0</v>
          </cell>
        </row>
        <row r="3339">
          <cell r="A3339" t="str">
            <v>B - MANO DE OBRA</v>
          </cell>
        </row>
        <row r="3340">
          <cell r="A3340" t="str">
            <v/>
          </cell>
          <cell r="B3340" t="str">
            <v/>
          </cell>
          <cell r="D3340" t="str">
            <v/>
          </cell>
          <cell r="F3340">
            <v>0</v>
          </cell>
          <cell r="G3340">
            <v>0</v>
          </cell>
        </row>
        <row r="3341">
          <cell r="A3341" t="str">
            <v/>
          </cell>
          <cell r="B3341" t="str">
            <v/>
          </cell>
          <cell r="D3341" t="str">
            <v/>
          </cell>
          <cell r="F3341">
            <v>0</v>
          </cell>
          <cell r="G3341">
            <v>0</v>
          </cell>
        </row>
        <row r="3342">
          <cell r="A3342" t="str">
            <v/>
          </cell>
          <cell r="B3342" t="str">
            <v/>
          </cell>
          <cell r="D3342" t="str">
            <v/>
          </cell>
          <cell r="F3342">
            <v>0</v>
          </cell>
          <cell r="G3342">
            <v>0</v>
          </cell>
        </row>
        <row r="3343">
          <cell r="A3343" t="str">
            <v/>
          </cell>
          <cell r="B3343" t="str">
            <v/>
          </cell>
          <cell r="D3343" t="str">
            <v/>
          </cell>
          <cell r="F3343">
            <v>0</v>
          </cell>
          <cell r="G3343">
            <v>0</v>
          </cell>
        </row>
        <row r="3344">
          <cell r="A3344" t="str">
            <v/>
          </cell>
          <cell r="B3344" t="str">
            <v/>
          </cell>
          <cell r="D3344" t="str">
            <v/>
          </cell>
          <cell r="F3344">
            <v>0</v>
          </cell>
          <cell r="G3344">
            <v>0</v>
          </cell>
        </row>
        <row r="3345">
          <cell r="A3345" t="str">
            <v/>
          </cell>
          <cell r="B3345" t="str">
            <v/>
          </cell>
          <cell r="D3345" t="str">
            <v/>
          </cell>
          <cell r="F3345">
            <v>0</v>
          </cell>
          <cell r="G3345">
            <v>0</v>
          </cell>
        </row>
        <row r="3346">
          <cell r="A3346" t="str">
            <v/>
          </cell>
          <cell r="B3346" t="str">
            <v/>
          </cell>
          <cell r="D3346" t="str">
            <v/>
          </cell>
          <cell r="F3346">
            <v>0</v>
          </cell>
          <cell r="G3346">
            <v>0</v>
          </cell>
        </row>
        <row r="3347">
          <cell r="A3347" t="str">
            <v/>
          </cell>
          <cell r="B3347" t="str">
            <v/>
          </cell>
          <cell r="D3347" t="str">
            <v/>
          </cell>
          <cell r="F3347">
            <v>0</v>
          </cell>
          <cell r="G3347">
            <v>0</v>
          </cell>
        </row>
        <row r="3348">
          <cell r="F3348" t="str">
            <v>Total B</v>
          </cell>
          <cell r="G3348">
            <v>0</v>
          </cell>
        </row>
        <row r="3349">
          <cell r="A3349" t="str">
            <v>C - EQUIPOS</v>
          </cell>
        </row>
        <row r="3350">
          <cell r="A3350" t="str">
            <v/>
          </cell>
          <cell r="B3350" t="str">
            <v/>
          </cell>
          <cell r="D3350" t="str">
            <v/>
          </cell>
          <cell r="F3350">
            <v>0</v>
          </cell>
          <cell r="G3350">
            <v>0</v>
          </cell>
        </row>
        <row r="3351">
          <cell r="A3351" t="str">
            <v/>
          </cell>
          <cell r="B3351" t="str">
            <v/>
          </cell>
          <cell r="D3351" t="str">
            <v/>
          </cell>
          <cell r="F3351">
            <v>0</v>
          </cell>
          <cell r="G3351">
            <v>0</v>
          </cell>
        </row>
        <row r="3352">
          <cell r="A3352" t="str">
            <v/>
          </cell>
          <cell r="B3352" t="str">
            <v/>
          </cell>
          <cell r="D3352" t="str">
            <v/>
          </cell>
          <cell r="F3352">
            <v>0</v>
          </cell>
          <cell r="G3352">
            <v>0</v>
          </cell>
        </row>
        <row r="3353">
          <cell r="A3353" t="str">
            <v/>
          </cell>
          <cell r="B3353" t="str">
            <v/>
          </cell>
          <cell r="D3353" t="str">
            <v/>
          </cell>
          <cell r="F3353">
            <v>0</v>
          </cell>
          <cell r="G3353">
            <v>0</v>
          </cell>
        </row>
        <row r="3354">
          <cell r="A3354" t="str">
            <v/>
          </cell>
          <cell r="B3354" t="str">
            <v/>
          </cell>
          <cell r="D3354" t="str">
            <v/>
          </cell>
          <cell r="F3354">
            <v>0</v>
          </cell>
          <cell r="G3354">
            <v>0</v>
          </cell>
        </row>
        <row r="3355">
          <cell r="A3355" t="str">
            <v/>
          </cell>
          <cell r="B3355" t="str">
            <v/>
          </cell>
          <cell r="D3355" t="str">
            <v/>
          </cell>
          <cell r="F3355">
            <v>0</v>
          </cell>
          <cell r="G3355">
            <v>0</v>
          </cell>
        </row>
        <row r="3356">
          <cell r="A3356" t="str">
            <v/>
          </cell>
          <cell r="B3356" t="str">
            <v/>
          </cell>
          <cell r="D3356" t="str">
            <v/>
          </cell>
          <cell r="F3356">
            <v>0</v>
          </cell>
          <cell r="G3356">
            <v>0</v>
          </cell>
        </row>
        <row r="3357">
          <cell r="A3357" t="str">
            <v/>
          </cell>
          <cell r="B3357" t="str">
            <v/>
          </cell>
          <cell r="D3357" t="str">
            <v/>
          </cell>
          <cell r="F3357">
            <v>0</v>
          </cell>
          <cell r="G3357">
            <v>0</v>
          </cell>
        </row>
        <row r="3358">
          <cell r="A3358" t="str">
            <v/>
          </cell>
          <cell r="B3358" t="str">
            <v/>
          </cell>
          <cell r="D3358" t="str">
            <v/>
          </cell>
          <cell r="F3358">
            <v>0</v>
          </cell>
          <cell r="G3358">
            <v>0</v>
          </cell>
        </row>
        <row r="3359">
          <cell r="A3359" t="str">
            <v/>
          </cell>
          <cell r="B3359" t="str">
            <v/>
          </cell>
          <cell r="D3359" t="str">
            <v/>
          </cell>
          <cell r="F3359">
            <v>0</v>
          </cell>
          <cell r="G3359">
            <v>0</v>
          </cell>
        </row>
        <row r="3360">
          <cell r="F3360" t="str">
            <v>Total C</v>
          </cell>
          <cell r="G3360">
            <v>0</v>
          </cell>
        </row>
        <row r="3362">
          <cell r="A3362" t="str">
            <v/>
          </cell>
          <cell r="B3362" t="str">
            <v/>
          </cell>
          <cell r="D3362" t="str">
            <v>COSTO NETO</v>
          </cell>
          <cell r="F3362" t="str">
            <v>Total D=A+B+C</v>
          </cell>
          <cell r="G3362">
            <v>0</v>
          </cell>
        </row>
        <row r="3364">
          <cell r="A3364" t="str">
            <v>ANALISIS DE PRECIOS</v>
          </cell>
        </row>
        <row r="3365">
          <cell r="A3365" t="str">
            <v>COMITENTE:</v>
          </cell>
          <cell r="B3365" t="str">
            <v>INSTITUTO PROVINCIAL DE LA VIVIENDA</v>
          </cell>
        </row>
        <row r="3366">
          <cell r="A3366" t="str">
            <v>CONTRATISTA:</v>
          </cell>
          <cell r="B3366">
            <v>0</v>
          </cell>
        </row>
        <row r="3367">
          <cell r="A3367" t="str">
            <v>OBRA:</v>
          </cell>
          <cell r="B3367">
            <v>0</v>
          </cell>
          <cell r="F3367" t="str">
            <v>PRECIOS A:</v>
          </cell>
          <cell r="G3367">
            <v>0</v>
          </cell>
        </row>
        <row r="3368">
          <cell r="A3368" t="str">
            <v>UBICACIÓN:</v>
          </cell>
          <cell r="B3368">
            <v>0</v>
          </cell>
        </row>
        <row r="3369">
          <cell r="A3369" t="str">
            <v>RUBRO:</v>
          </cell>
          <cell r="C3369">
            <v>0</v>
          </cell>
        </row>
        <row r="3370">
          <cell r="A3370" t="str">
            <v>ITEM:</v>
          </cell>
          <cell r="B3370" t="str">
            <v/>
          </cell>
          <cell r="C3370" t="str">
            <v/>
          </cell>
          <cell r="F3370" t="str">
            <v>UNIDAD:</v>
          </cell>
          <cell r="G3370" t="str">
            <v/>
          </cell>
        </row>
        <row r="3372">
          <cell r="A3372" t="str">
            <v>DATOS REDETERMINACION</v>
          </cell>
          <cell r="C3372" t="str">
            <v>DESIGNACION</v>
          </cell>
          <cell r="D3372" t="str">
            <v>U</v>
          </cell>
          <cell r="E3372" t="str">
            <v>Cantidad</v>
          </cell>
          <cell r="F3372" t="str">
            <v>$ Unitarios</v>
          </cell>
          <cell r="G3372" t="str">
            <v>$ Parcial</v>
          </cell>
        </row>
        <row r="3373">
          <cell r="A3373" t="str">
            <v>CÓDIGO</v>
          </cell>
          <cell r="B3373" t="str">
            <v>DESCRIPCIÓN</v>
          </cell>
        </row>
        <row r="3374">
          <cell r="A3374" t="str">
            <v>A - MATERIALES</v>
          </cell>
        </row>
        <row r="3375">
          <cell r="A3375" t="str">
            <v/>
          </cell>
          <cell r="B3375" t="str">
            <v/>
          </cell>
          <cell r="D3375" t="str">
            <v/>
          </cell>
          <cell r="F3375">
            <v>0</v>
          </cell>
          <cell r="G3375">
            <v>0</v>
          </cell>
        </row>
        <row r="3376">
          <cell r="A3376" t="str">
            <v/>
          </cell>
          <cell r="B3376" t="str">
            <v/>
          </cell>
          <cell r="D3376" t="str">
            <v/>
          </cell>
          <cell r="F3376">
            <v>0</v>
          </cell>
          <cell r="G3376">
            <v>0</v>
          </cell>
        </row>
        <row r="3377">
          <cell r="A3377" t="str">
            <v/>
          </cell>
          <cell r="B3377" t="str">
            <v/>
          </cell>
          <cell r="D3377" t="str">
            <v/>
          </cell>
          <cell r="F3377">
            <v>0</v>
          </cell>
          <cell r="G3377">
            <v>0</v>
          </cell>
        </row>
        <row r="3378">
          <cell r="A3378" t="str">
            <v/>
          </cell>
          <cell r="B3378" t="str">
            <v/>
          </cell>
          <cell r="D3378" t="str">
            <v/>
          </cell>
          <cell r="F3378">
            <v>0</v>
          </cell>
          <cell r="G3378">
            <v>0</v>
          </cell>
        </row>
        <row r="3379">
          <cell r="A3379" t="str">
            <v/>
          </cell>
          <cell r="B3379" t="str">
            <v/>
          </cell>
          <cell r="D3379" t="str">
            <v/>
          </cell>
          <cell r="F3379">
            <v>0</v>
          </cell>
          <cell r="G3379">
            <v>0</v>
          </cell>
        </row>
        <row r="3380">
          <cell r="A3380" t="str">
            <v/>
          </cell>
          <cell r="B3380" t="str">
            <v/>
          </cell>
          <cell r="D3380" t="str">
            <v/>
          </cell>
          <cell r="F3380">
            <v>0</v>
          </cell>
          <cell r="G3380">
            <v>0</v>
          </cell>
        </row>
        <row r="3381">
          <cell r="A3381" t="str">
            <v/>
          </cell>
          <cell r="B3381" t="str">
            <v/>
          </cell>
          <cell r="D3381" t="str">
            <v/>
          </cell>
          <cell r="F3381">
            <v>0</v>
          </cell>
          <cell r="G3381">
            <v>0</v>
          </cell>
        </row>
        <row r="3382">
          <cell r="A3382" t="str">
            <v/>
          </cell>
          <cell r="B3382" t="str">
            <v/>
          </cell>
          <cell r="D3382" t="str">
            <v/>
          </cell>
          <cell r="F3382">
            <v>0</v>
          </cell>
          <cell r="G3382">
            <v>0</v>
          </cell>
        </row>
        <row r="3383">
          <cell r="A3383" t="str">
            <v/>
          </cell>
          <cell r="B3383" t="str">
            <v/>
          </cell>
          <cell r="D3383" t="str">
            <v/>
          </cell>
          <cell r="F3383">
            <v>0</v>
          </cell>
          <cell r="G3383">
            <v>0</v>
          </cell>
        </row>
        <row r="3384">
          <cell r="A3384" t="str">
            <v/>
          </cell>
          <cell r="B3384" t="str">
            <v/>
          </cell>
          <cell r="D3384" t="str">
            <v/>
          </cell>
          <cell r="F3384">
            <v>0</v>
          </cell>
          <cell r="G3384">
            <v>0</v>
          </cell>
        </row>
        <row r="3385">
          <cell r="A3385" t="str">
            <v/>
          </cell>
          <cell r="B3385" t="str">
            <v/>
          </cell>
          <cell r="D3385" t="str">
            <v/>
          </cell>
          <cell r="F3385">
            <v>0</v>
          </cell>
          <cell r="G3385">
            <v>0</v>
          </cell>
        </row>
        <row r="3386">
          <cell r="A3386" t="str">
            <v/>
          </cell>
          <cell r="B3386" t="str">
            <v/>
          </cell>
          <cell r="D3386" t="str">
            <v/>
          </cell>
          <cell r="F3386">
            <v>0</v>
          </cell>
          <cell r="G3386">
            <v>0</v>
          </cell>
        </row>
        <row r="3387">
          <cell r="A3387" t="str">
            <v/>
          </cell>
          <cell r="B3387" t="str">
            <v/>
          </cell>
          <cell r="D3387" t="str">
            <v/>
          </cell>
          <cell r="F3387">
            <v>0</v>
          </cell>
          <cell r="G3387">
            <v>0</v>
          </cell>
        </row>
        <row r="3388">
          <cell r="A3388" t="str">
            <v/>
          </cell>
          <cell r="B3388" t="str">
            <v/>
          </cell>
          <cell r="D3388" t="str">
            <v/>
          </cell>
          <cell r="F3388">
            <v>0</v>
          </cell>
          <cell r="G3388">
            <v>0</v>
          </cell>
        </row>
        <row r="3389">
          <cell r="A3389" t="str">
            <v/>
          </cell>
          <cell r="B3389" t="str">
            <v/>
          </cell>
          <cell r="D3389" t="str">
            <v/>
          </cell>
          <cell r="F3389">
            <v>0</v>
          </cell>
          <cell r="G3389">
            <v>0</v>
          </cell>
        </row>
        <row r="3390">
          <cell r="A3390" t="str">
            <v/>
          </cell>
          <cell r="B3390" t="str">
            <v/>
          </cell>
          <cell r="D3390" t="str">
            <v/>
          </cell>
          <cell r="F3390">
            <v>0</v>
          </cell>
          <cell r="G3390">
            <v>0</v>
          </cell>
        </row>
        <row r="3391">
          <cell r="A3391" t="str">
            <v/>
          </cell>
          <cell r="B3391" t="str">
            <v/>
          </cell>
          <cell r="D3391" t="str">
            <v/>
          </cell>
          <cell r="F3391">
            <v>0</v>
          </cell>
          <cell r="G3391">
            <v>0</v>
          </cell>
        </row>
        <row r="3392">
          <cell r="A3392" t="str">
            <v/>
          </cell>
          <cell r="B3392" t="str">
            <v/>
          </cell>
          <cell r="D3392" t="str">
            <v/>
          </cell>
          <cell r="F3392">
            <v>0</v>
          </cell>
          <cell r="G3392">
            <v>0</v>
          </cell>
        </row>
        <row r="3393">
          <cell r="A3393" t="str">
            <v/>
          </cell>
          <cell r="B3393" t="str">
            <v/>
          </cell>
          <cell r="D3393" t="str">
            <v/>
          </cell>
          <cell r="F3393">
            <v>0</v>
          </cell>
          <cell r="G3393">
            <v>0</v>
          </cell>
        </row>
        <row r="3394">
          <cell r="A3394" t="str">
            <v/>
          </cell>
          <cell r="B3394" t="str">
            <v/>
          </cell>
          <cell r="D3394" t="str">
            <v/>
          </cell>
          <cell r="F3394">
            <v>0</v>
          </cell>
          <cell r="G3394">
            <v>0</v>
          </cell>
        </row>
        <row r="3395">
          <cell r="F3395" t="str">
            <v>Total A</v>
          </cell>
          <cell r="G3395">
            <v>0</v>
          </cell>
        </row>
        <row r="3396">
          <cell r="A3396" t="str">
            <v>B - MANO DE OBRA</v>
          </cell>
        </row>
        <row r="3397">
          <cell r="A3397" t="str">
            <v/>
          </cell>
          <cell r="B3397" t="str">
            <v/>
          </cell>
          <cell r="D3397" t="str">
            <v/>
          </cell>
          <cell r="F3397">
            <v>0</v>
          </cell>
          <cell r="G3397">
            <v>0</v>
          </cell>
        </row>
        <row r="3398">
          <cell r="A3398" t="str">
            <v/>
          </cell>
          <cell r="B3398" t="str">
            <v/>
          </cell>
          <cell r="D3398" t="str">
            <v/>
          </cell>
          <cell r="F3398">
            <v>0</v>
          </cell>
          <cell r="G3398">
            <v>0</v>
          </cell>
        </row>
        <row r="3399">
          <cell r="A3399" t="str">
            <v/>
          </cell>
          <cell r="B3399" t="str">
            <v/>
          </cell>
          <cell r="D3399" t="str">
            <v/>
          </cell>
          <cell r="F3399">
            <v>0</v>
          </cell>
          <cell r="G3399">
            <v>0</v>
          </cell>
        </row>
        <row r="3400">
          <cell r="A3400" t="str">
            <v/>
          </cell>
          <cell r="B3400" t="str">
            <v/>
          </cell>
          <cell r="D3400" t="str">
            <v/>
          </cell>
          <cell r="F3400">
            <v>0</v>
          </cell>
          <cell r="G3400">
            <v>0</v>
          </cell>
        </row>
        <row r="3401">
          <cell r="A3401" t="str">
            <v/>
          </cell>
          <cell r="B3401" t="str">
            <v/>
          </cell>
          <cell r="D3401" t="str">
            <v/>
          </cell>
          <cell r="F3401">
            <v>0</v>
          </cell>
          <cell r="G3401">
            <v>0</v>
          </cell>
        </row>
        <row r="3402">
          <cell r="A3402" t="str">
            <v/>
          </cell>
          <cell r="B3402" t="str">
            <v/>
          </cell>
          <cell r="D3402" t="str">
            <v/>
          </cell>
          <cell r="F3402">
            <v>0</v>
          </cell>
          <cell r="G3402">
            <v>0</v>
          </cell>
        </row>
        <row r="3403">
          <cell r="A3403" t="str">
            <v/>
          </cell>
          <cell r="B3403" t="str">
            <v/>
          </cell>
          <cell r="D3403" t="str">
            <v/>
          </cell>
          <cell r="F3403">
            <v>0</v>
          </cell>
          <cell r="G3403">
            <v>0</v>
          </cell>
        </row>
        <row r="3404">
          <cell r="A3404" t="str">
            <v/>
          </cell>
          <cell r="B3404" t="str">
            <v/>
          </cell>
          <cell r="D3404" t="str">
            <v/>
          </cell>
          <cell r="F3404">
            <v>0</v>
          </cell>
          <cell r="G3404">
            <v>0</v>
          </cell>
        </row>
        <row r="3405">
          <cell r="F3405" t="str">
            <v>Total B</v>
          </cell>
          <cell r="G3405">
            <v>0</v>
          </cell>
        </row>
        <row r="3406">
          <cell r="A3406" t="str">
            <v>C - EQUIPOS</v>
          </cell>
        </row>
        <row r="3407">
          <cell r="A3407" t="str">
            <v/>
          </cell>
          <cell r="B3407" t="str">
            <v/>
          </cell>
          <cell r="D3407" t="str">
            <v/>
          </cell>
          <cell r="F3407">
            <v>0</v>
          </cell>
          <cell r="G3407">
            <v>0</v>
          </cell>
        </row>
        <row r="3408">
          <cell r="A3408" t="str">
            <v/>
          </cell>
          <cell r="B3408" t="str">
            <v/>
          </cell>
          <cell r="D3408" t="str">
            <v/>
          </cell>
          <cell r="F3408">
            <v>0</v>
          </cell>
          <cell r="G3408">
            <v>0</v>
          </cell>
        </row>
        <row r="3409">
          <cell r="A3409" t="str">
            <v/>
          </cell>
          <cell r="B3409" t="str">
            <v/>
          </cell>
          <cell r="D3409" t="str">
            <v/>
          </cell>
          <cell r="F3409">
            <v>0</v>
          </cell>
          <cell r="G3409">
            <v>0</v>
          </cell>
        </row>
        <row r="3410">
          <cell r="A3410" t="str">
            <v/>
          </cell>
          <cell r="B3410" t="str">
            <v/>
          </cell>
          <cell r="D3410" t="str">
            <v/>
          </cell>
          <cell r="F3410">
            <v>0</v>
          </cell>
          <cell r="G3410">
            <v>0</v>
          </cell>
        </row>
        <row r="3411">
          <cell r="A3411" t="str">
            <v/>
          </cell>
          <cell r="B3411" t="str">
            <v/>
          </cell>
          <cell r="D3411" t="str">
            <v/>
          </cell>
          <cell r="F3411">
            <v>0</v>
          </cell>
          <cell r="G3411">
            <v>0</v>
          </cell>
        </row>
        <row r="3412">
          <cell r="A3412" t="str">
            <v/>
          </cell>
          <cell r="B3412" t="str">
            <v/>
          </cell>
          <cell r="D3412" t="str">
            <v/>
          </cell>
          <cell r="F3412">
            <v>0</v>
          </cell>
          <cell r="G3412">
            <v>0</v>
          </cell>
        </row>
        <row r="3413">
          <cell r="A3413" t="str">
            <v/>
          </cell>
          <cell r="B3413" t="str">
            <v/>
          </cell>
          <cell r="D3413" t="str">
            <v/>
          </cell>
          <cell r="F3413">
            <v>0</v>
          </cell>
          <cell r="G3413">
            <v>0</v>
          </cell>
        </row>
        <row r="3414">
          <cell r="A3414" t="str">
            <v/>
          </cell>
          <cell r="B3414" t="str">
            <v/>
          </cell>
          <cell r="D3414" t="str">
            <v/>
          </cell>
          <cell r="F3414">
            <v>0</v>
          </cell>
          <cell r="G3414">
            <v>0</v>
          </cell>
        </row>
        <row r="3415">
          <cell r="A3415" t="str">
            <v/>
          </cell>
          <cell r="B3415" t="str">
            <v/>
          </cell>
          <cell r="D3415" t="str">
            <v/>
          </cell>
          <cell r="F3415">
            <v>0</v>
          </cell>
          <cell r="G3415">
            <v>0</v>
          </cell>
        </row>
        <row r="3416">
          <cell r="A3416" t="str">
            <v/>
          </cell>
          <cell r="B3416" t="str">
            <v/>
          </cell>
          <cell r="D3416" t="str">
            <v/>
          </cell>
          <cell r="F3416">
            <v>0</v>
          </cell>
          <cell r="G3416">
            <v>0</v>
          </cell>
        </row>
        <row r="3417">
          <cell r="F3417" t="str">
            <v>Total C</v>
          </cell>
          <cell r="G3417">
            <v>0</v>
          </cell>
        </row>
        <row r="3419">
          <cell r="A3419" t="str">
            <v/>
          </cell>
          <cell r="B3419" t="str">
            <v/>
          </cell>
          <cell r="D3419" t="str">
            <v>COSTO NETO</v>
          </cell>
          <cell r="F3419" t="str">
            <v>Total D=A+B+C</v>
          </cell>
          <cell r="G3419">
            <v>0</v>
          </cell>
        </row>
        <row r="3421">
          <cell r="A3421" t="str">
            <v>ANALISIS DE PRECIOS</v>
          </cell>
        </row>
        <row r="3422">
          <cell r="A3422" t="str">
            <v>COMITENTE:</v>
          </cell>
          <cell r="B3422" t="str">
            <v>INSTITUTO PROVINCIAL DE LA VIVIENDA</v>
          </cell>
        </row>
        <row r="3423">
          <cell r="A3423" t="str">
            <v>CONTRATISTA:</v>
          </cell>
          <cell r="B3423">
            <v>0</v>
          </cell>
        </row>
        <row r="3424">
          <cell r="A3424" t="str">
            <v>OBRA:</v>
          </cell>
          <cell r="B3424">
            <v>0</v>
          </cell>
          <cell r="F3424" t="str">
            <v>PRECIOS A:</v>
          </cell>
          <cell r="G3424">
            <v>0</v>
          </cell>
        </row>
        <row r="3425">
          <cell r="A3425" t="str">
            <v>UBICACIÓN:</v>
          </cell>
          <cell r="B3425">
            <v>0</v>
          </cell>
        </row>
        <row r="3426">
          <cell r="A3426" t="str">
            <v>RUBRO:</v>
          </cell>
          <cell r="C3426">
            <v>0</v>
          </cell>
        </row>
        <row r="3427">
          <cell r="A3427" t="str">
            <v>ITEM:</v>
          </cell>
          <cell r="B3427" t="str">
            <v/>
          </cell>
          <cell r="C3427" t="str">
            <v/>
          </cell>
          <cell r="F3427" t="str">
            <v>UNIDAD:</v>
          </cell>
          <cell r="G3427" t="str">
            <v/>
          </cell>
        </row>
        <row r="3429">
          <cell r="A3429" t="str">
            <v>DATOS REDETERMINACION</v>
          </cell>
          <cell r="C3429" t="str">
            <v>DESIGNACION</v>
          </cell>
          <cell r="D3429" t="str">
            <v>U</v>
          </cell>
          <cell r="E3429" t="str">
            <v>Cantidad</v>
          </cell>
          <cell r="F3429" t="str">
            <v>$ Unitarios</v>
          </cell>
          <cell r="G3429" t="str">
            <v>$ Parcial</v>
          </cell>
        </row>
        <row r="3430">
          <cell r="A3430" t="str">
            <v>CÓDIGO</v>
          </cell>
          <cell r="B3430" t="str">
            <v>DESCRIPCIÓN</v>
          </cell>
        </row>
        <row r="3431">
          <cell r="A3431" t="str">
            <v>A - MATERIALES</v>
          </cell>
        </row>
        <row r="3432">
          <cell r="A3432" t="str">
            <v/>
          </cell>
          <cell r="B3432" t="str">
            <v/>
          </cell>
          <cell r="D3432" t="str">
            <v/>
          </cell>
          <cell r="F3432">
            <v>0</v>
          </cell>
          <cell r="G3432">
            <v>0</v>
          </cell>
        </row>
        <row r="3433">
          <cell r="A3433" t="str">
            <v/>
          </cell>
          <cell r="B3433" t="str">
            <v/>
          </cell>
          <cell r="D3433" t="str">
            <v/>
          </cell>
          <cell r="F3433">
            <v>0</v>
          </cell>
          <cell r="G3433">
            <v>0</v>
          </cell>
        </row>
        <row r="3434">
          <cell r="A3434" t="str">
            <v/>
          </cell>
          <cell r="B3434" t="str">
            <v/>
          </cell>
          <cell r="D3434" t="str">
            <v/>
          </cell>
          <cell r="F3434">
            <v>0</v>
          </cell>
          <cell r="G3434">
            <v>0</v>
          </cell>
        </row>
        <row r="3435">
          <cell r="A3435" t="str">
            <v/>
          </cell>
          <cell r="B3435" t="str">
            <v/>
          </cell>
          <cell r="D3435" t="str">
            <v/>
          </cell>
          <cell r="F3435">
            <v>0</v>
          </cell>
          <cell r="G3435">
            <v>0</v>
          </cell>
        </row>
        <row r="3436">
          <cell r="A3436" t="str">
            <v/>
          </cell>
          <cell r="B3436" t="str">
            <v/>
          </cell>
          <cell r="D3436" t="str">
            <v/>
          </cell>
          <cell r="F3436">
            <v>0</v>
          </cell>
          <cell r="G3436">
            <v>0</v>
          </cell>
        </row>
        <row r="3437">
          <cell r="A3437" t="str">
            <v/>
          </cell>
          <cell r="B3437" t="str">
            <v/>
          </cell>
          <cell r="D3437" t="str">
            <v/>
          </cell>
          <cell r="F3437">
            <v>0</v>
          </cell>
          <cell r="G3437">
            <v>0</v>
          </cell>
        </row>
        <row r="3438">
          <cell r="A3438" t="str">
            <v/>
          </cell>
          <cell r="B3438" t="str">
            <v/>
          </cell>
          <cell r="D3438" t="str">
            <v/>
          </cell>
          <cell r="F3438">
            <v>0</v>
          </cell>
          <cell r="G3438">
            <v>0</v>
          </cell>
        </row>
        <row r="3439">
          <cell r="A3439" t="str">
            <v/>
          </cell>
          <cell r="B3439" t="str">
            <v/>
          </cell>
          <cell r="D3439" t="str">
            <v/>
          </cell>
          <cell r="F3439">
            <v>0</v>
          </cell>
          <cell r="G3439">
            <v>0</v>
          </cell>
        </row>
        <row r="3440">
          <cell r="A3440" t="str">
            <v/>
          </cell>
          <cell r="B3440" t="str">
            <v/>
          </cell>
          <cell r="D3440" t="str">
            <v/>
          </cell>
          <cell r="F3440">
            <v>0</v>
          </cell>
          <cell r="G3440">
            <v>0</v>
          </cell>
        </row>
        <row r="3441">
          <cell r="A3441" t="str">
            <v/>
          </cell>
          <cell r="B3441" t="str">
            <v/>
          </cell>
          <cell r="D3441" t="str">
            <v/>
          </cell>
          <cell r="F3441">
            <v>0</v>
          </cell>
          <cell r="G3441">
            <v>0</v>
          </cell>
        </row>
        <row r="3442">
          <cell r="A3442" t="str">
            <v/>
          </cell>
          <cell r="B3442" t="str">
            <v/>
          </cell>
          <cell r="D3442" t="str">
            <v/>
          </cell>
          <cell r="F3442">
            <v>0</v>
          </cell>
          <cell r="G3442">
            <v>0</v>
          </cell>
        </row>
        <row r="3443">
          <cell r="A3443" t="str">
            <v/>
          </cell>
          <cell r="B3443" t="str">
            <v/>
          </cell>
          <cell r="D3443" t="str">
            <v/>
          </cell>
          <cell r="F3443">
            <v>0</v>
          </cell>
          <cell r="G3443">
            <v>0</v>
          </cell>
        </row>
        <row r="3444">
          <cell r="A3444" t="str">
            <v/>
          </cell>
          <cell r="B3444" t="str">
            <v/>
          </cell>
          <cell r="D3444" t="str">
            <v/>
          </cell>
          <cell r="F3444">
            <v>0</v>
          </cell>
          <cell r="G3444">
            <v>0</v>
          </cell>
        </row>
        <row r="3445">
          <cell r="A3445" t="str">
            <v/>
          </cell>
          <cell r="B3445" t="str">
            <v/>
          </cell>
          <cell r="D3445" t="str">
            <v/>
          </cell>
          <cell r="F3445">
            <v>0</v>
          </cell>
          <cell r="G3445">
            <v>0</v>
          </cell>
        </row>
        <row r="3446">
          <cell r="A3446" t="str">
            <v/>
          </cell>
          <cell r="B3446" t="str">
            <v/>
          </cell>
          <cell r="D3446" t="str">
            <v/>
          </cell>
          <cell r="F3446">
            <v>0</v>
          </cell>
          <cell r="G3446">
            <v>0</v>
          </cell>
        </row>
        <row r="3447">
          <cell r="A3447" t="str">
            <v/>
          </cell>
          <cell r="B3447" t="str">
            <v/>
          </cell>
          <cell r="D3447" t="str">
            <v/>
          </cell>
          <cell r="F3447">
            <v>0</v>
          </cell>
          <cell r="G3447">
            <v>0</v>
          </cell>
        </row>
        <row r="3448">
          <cell r="A3448" t="str">
            <v/>
          </cell>
          <cell r="B3448" t="str">
            <v/>
          </cell>
          <cell r="D3448" t="str">
            <v/>
          </cell>
          <cell r="F3448">
            <v>0</v>
          </cell>
          <cell r="G3448">
            <v>0</v>
          </cell>
        </row>
        <row r="3449">
          <cell r="A3449" t="str">
            <v/>
          </cell>
          <cell r="B3449" t="str">
            <v/>
          </cell>
          <cell r="D3449" t="str">
            <v/>
          </cell>
          <cell r="F3449">
            <v>0</v>
          </cell>
          <cell r="G3449">
            <v>0</v>
          </cell>
        </row>
        <row r="3450">
          <cell r="A3450" t="str">
            <v/>
          </cell>
          <cell r="B3450" t="str">
            <v/>
          </cell>
          <cell r="D3450" t="str">
            <v/>
          </cell>
          <cell r="F3450">
            <v>0</v>
          </cell>
          <cell r="G3450">
            <v>0</v>
          </cell>
        </row>
        <row r="3451">
          <cell r="A3451" t="str">
            <v/>
          </cell>
          <cell r="B3451" t="str">
            <v/>
          </cell>
          <cell r="D3451" t="str">
            <v/>
          </cell>
          <cell r="F3451">
            <v>0</v>
          </cell>
          <cell r="G3451">
            <v>0</v>
          </cell>
        </row>
        <row r="3452">
          <cell r="F3452" t="str">
            <v>Total A</v>
          </cell>
          <cell r="G3452">
            <v>0</v>
          </cell>
        </row>
        <row r="3453">
          <cell r="A3453" t="str">
            <v>B - MANO DE OBRA</v>
          </cell>
        </row>
        <row r="3454">
          <cell r="A3454" t="str">
            <v/>
          </cell>
          <cell r="B3454" t="str">
            <v/>
          </cell>
          <cell r="D3454" t="str">
            <v/>
          </cell>
          <cell r="F3454">
            <v>0</v>
          </cell>
          <cell r="G3454">
            <v>0</v>
          </cell>
        </row>
        <row r="3455">
          <cell r="A3455" t="str">
            <v/>
          </cell>
          <cell r="B3455" t="str">
            <v/>
          </cell>
          <cell r="D3455" t="str">
            <v/>
          </cell>
          <cell r="F3455">
            <v>0</v>
          </cell>
          <cell r="G3455">
            <v>0</v>
          </cell>
        </row>
        <row r="3456">
          <cell r="A3456" t="str">
            <v/>
          </cell>
          <cell r="B3456" t="str">
            <v/>
          </cell>
          <cell r="D3456" t="str">
            <v/>
          </cell>
          <cell r="F3456">
            <v>0</v>
          </cell>
          <cell r="G3456">
            <v>0</v>
          </cell>
        </row>
        <row r="3457">
          <cell r="A3457" t="str">
            <v/>
          </cell>
          <cell r="B3457" t="str">
            <v/>
          </cell>
          <cell r="D3457" t="str">
            <v/>
          </cell>
          <cell r="F3457">
            <v>0</v>
          </cell>
          <cell r="G3457">
            <v>0</v>
          </cell>
        </row>
        <row r="3458">
          <cell r="A3458" t="str">
            <v/>
          </cell>
          <cell r="B3458" t="str">
            <v/>
          </cell>
          <cell r="D3458" t="str">
            <v/>
          </cell>
          <cell r="F3458">
            <v>0</v>
          </cell>
          <cell r="G3458">
            <v>0</v>
          </cell>
        </row>
        <row r="3459">
          <cell r="A3459" t="str">
            <v/>
          </cell>
          <cell r="B3459" t="str">
            <v/>
          </cell>
          <cell r="D3459" t="str">
            <v/>
          </cell>
          <cell r="F3459">
            <v>0</v>
          </cell>
          <cell r="G3459">
            <v>0</v>
          </cell>
        </row>
        <row r="3460">
          <cell r="A3460" t="str">
            <v/>
          </cell>
          <cell r="B3460" t="str">
            <v/>
          </cell>
          <cell r="D3460" t="str">
            <v/>
          </cell>
          <cell r="F3460">
            <v>0</v>
          </cell>
          <cell r="G3460">
            <v>0</v>
          </cell>
        </row>
        <row r="3461">
          <cell r="A3461" t="str">
            <v/>
          </cell>
          <cell r="B3461" t="str">
            <v/>
          </cell>
          <cell r="D3461" t="str">
            <v/>
          </cell>
          <cell r="F3461">
            <v>0</v>
          </cell>
          <cell r="G3461">
            <v>0</v>
          </cell>
        </row>
        <row r="3462">
          <cell r="F3462" t="str">
            <v>Total B</v>
          </cell>
          <cell r="G3462">
            <v>0</v>
          </cell>
        </row>
        <row r="3463">
          <cell r="A3463" t="str">
            <v>C - EQUIPOS</v>
          </cell>
        </row>
        <row r="3464">
          <cell r="A3464" t="str">
            <v/>
          </cell>
          <cell r="B3464" t="str">
            <v/>
          </cell>
          <cell r="D3464" t="str">
            <v/>
          </cell>
          <cell r="F3464">
            <v>0</v>
          </cell>
          <cell r="G3464">
            <v>0</v>
          </cell>
        </row>
        <row r="3465">
          <cell r="A3465" t="str">
            <v/>
          </cell>
          <cell r="B3465" t="str">
            <v/>
          </cell>
          <cell r="D3465" t="str">
            <v/>
          </cell>
          <cell r="F3465">
            <v>0</v>
          </cell>
          <cell r="G3465">
            <v>0</v>
          </cell>
        </row>
        <row r="3466">
          <cell r="A3466" t="str">
            <v/>
          </cell>
          <cell r="B3466" t="str">
            <v/>
          </cell>
          <cell r="D3466" t="str">
            <v/>
          </cell>
          <cell r="F3466">
            <v>0</v>
          </cell>
          <cell r="G3466">
            <v>0</v>
          </cell>
        </row>
        <row r="3467">
          <cell r="A3467" t="str">
            <v/>
          </cell>
          <cell r="B3467" t="str">
            <v/>
          </cell>
          <cell r="D3467" t="str">
            <v/>
          </cell>
          <cell r="F3467">
            <v>0</v>
          </cell>
          <cell r="G3467">
            <v>0</v>
          </cell>
        </row>
        <row r="3468">
          <cell r="A3468" t="str">
            <v/>
          </cell>
          <cell r="B3468" t="str">
            <v/>
          </cell>
          <cell r="D3468" t="str">
            <v/>
          </cell>
          <cell r="F3468">
            <v>0</v>
          </cell>
          <cell r="G3468">
            <v>0</v>
          </cell>
        </row>
        <row r="3469">
          <cell r="A3469" t="str">
            <v/>
          </cell>
          <cell r="B3469" t="str">
            <v/>
          </cell>
          <cell r="D3469" t="str">
            <v/>
          </cell>
          <cell r="F3469">
            <v>0</v>
          </cell>
          <cell r="G3469">
            <v>0</v>
          </cell>
        </row>
        <row r="3470">
          <cell r="A3470" t="str">
            <v/>
          </cell>
          <cell r="B3470" t="str">
            <v/>
          </cell>
          <cell r="D3470" t="str">
            <v/>
          </cell>
          <cell r="F3470">
            <v>0</v>
          </cell>
          <cell r="G3470">
            <v>0</v>
          </cell>
        </row>
        <row r="3471">
          <cell r="A3471" t="str">
            <v/>
          </cell>
          <cell r="B3471" t="str">
            <v/>
          </cell>
          <cell r="D3471" t="str">
            <v/>
          </cell>
          <cell r="F3471">
            <v>0</v>
          </cell>
          <cell r="G3471">
            <v>0</v>
          </cell>
        </row>
        <row r="3472">
          <cell r="A3472" t="str">
            <v/>
          </cell>
          <cell r="B3472" t="str">
            <v/>
          </cell>
          <cell r="D3472" t="str">
            <v/>
          </cell>
          <cell r="F3472">
            <v>0</v>
          </cell>
          <cell r="G3472">
            <v>0</v>
          </cell>
        </row>
        <row r="3473">
          <cell r="A3473" t="str">
            <v/>
          </cell>
          <cell r="B3473" t="str">
            <v/>
          </cell>
          <cell r="D3473" t="str">
            <v/>
          </cell>
          <cell r="F3473">
            <v>0</v>
          </cell>
          <cell r="G3473">
            <v>0</v>
          </cell>
        </row>
        <row r="3474">
          <cell r="F3474" t="str">
            <v>Total C</v>
          </cell>
          <cell r="G3474">
            <v>0</v>
          </cell>
        </row>
        <row r="3476">
          <cell r="A3476" t="str">
            <v/>
          </cell>
          <cell r="B3476" t="str">
            <v/>
          </cell>
          <cell r="D3476" t="str">
            <v>COSTO NETO</v>
          </cell>
          <cell r="F3476" t="str">
            <v>Total D=A+B+C</v>
          </cell>
          <cell r="G3476">
            <v>0</v>
          </cell>
        </row>
        <row r="3478">
          <cell r="A3478" t="str">
            <v>ANALISIS DE PRECIOS</v>
          </cell>
        </row>
        <row r="3479">
          <cell r="A3479" t="str">
            <v>COMITENTE:</v>
          </cell>
          <cell r="B3479" t="str">
            <v>INSTITUTO PROVINCIAL DE LA VIVIENDA</v>
          </cell>
        </row>
        <row r="3480">
          <cell r="A3480" t="str">
            <v>CONTRATISTA:</v>
          </cell>
          <cell r="B3480">
            <v>0</v>
          </cell>
        </row>
        <row r="3481">
          <cell r="A3481" t="str">
            <v>OBRA:</v>
          </cell>
          <cell r="B3481">
            <v>0</v>
          </cell>
          <cell r="F3481" t="str">
            <v>PRECIOS A:</v>
          </cell>
          <cell r="G3481">
            <v>0</v>
          </cell>
        </row>
        <row r="3482">
          <cell r="A3482" t="str">
            <v>UBICACIÓN:</v>
          </cell>
          <cell r="B3482">
            <v>0</v>
          </cell>
        </row>
        <row r="3483">
          <cell r="A3483" t="str">
            <v>RUBRO:</v>
          </cell>
          <cell r="C3483">
            <v>0</v>
          </cell>
        </row>
        <row r="3484">
          <cell r="A3484" t="str">
            <v>ITEM:</v>
          </cell>
          <cell r="B3484" t="str">
            <v/>
          </cell>
          <cell r="C3484" t="str">
            <v/>
          </cell>
          <cell r="F3484" t="str">
            <v>UNIDAD:</v>
          </cell>
          <cell r="G3484" t="str">
            <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row>
        <row r="3488">
          <cell r="A3488" t="str">
            <v>A - MATERIALES</v>
          </cell>
        </row>
        <row r="3489">
          <cell r="A3489" t="str">
            <v/>
          </cell>
          <cell r="B3489" t="str">
            <v/>
          </cell>
          <cell r="D3489" t="str">
            <v/>
          </cell>
          <cell r="F3489">
            <v>0</v>
          </cell>
          <cell r="G3489">
            <v>0</v>
          </cell>
        </row>
        <row r="3490">
          <cell r="A3490" t="str">
            <v/>
          </cell>
          <cell r="B3490" t="str">
            <v/>
          </cell>
          <cell r="D3490" t="str">
            <v/>
          </cell>
          <cell r="F3490">
            <v>0</v>
          </cell>
          <cell r="G3490">
            <v>0</v>
          </cell>
        </row>
        <row r="3491">
          <cell r="A3491" t="str">
            <v/>
          </cell>
          <cell r="B3491" t="str">
            <v/>
          </cell>
          <cell r="D3491" t="str">
            <v/>
          </cell>
          <cell r="F3491">
            <v>0</v>
          </cell>
          <cell r="G3491">
            <v>0</v>
          </cell>
        </row>
        <row r="3492">
          <cell r="A3492" t="str">
            <v/>
          </cell>
          <cell r="B3492" t="str">
            <v/>
          </cell>
          <cell r="D3492" t="str">
            <v/>
          </cell>
          <cell r="F3492">
            <v>0</v>
          </cell>
          <cell r="G3492">
            <v>0</v>
          </cell>
        </row>
        <row r="3493">
          <cell r="A3493" t="str">
            <v/>
          </cell>
          <cell r="B3493" t="str">
            <v/>
          </cell>
          <cell r="D3493" t="str">
            <v/>
          </cell>
          <cell r="F3493">
            <v>0</v>
          </cell>
          <cell r="G3493">
            <v>0</v>
          </cell>
        </row>
        <row r="3494">
          <cell r="A3494" t="str">
            <v/>
          </cell>
          <cell r="B3494" t="str">
            <v/>
          </cell>
          <cell r="D3494" t="str">
            <v/>
          </cell>
          <cell r="F3494">
            <v>0</v>
          </cell>
          <cell r="G3494">
            <v>0</v>
          </cell>
        </row>
        <row r="3495">
          <cell r="A3495" t="str">
            <v/>
          </cell>
          <cell r="B3495" t="str">
            <v/>
          </cell>
          <cell r="D3495" t="str">
            <v/>
          </cell>
          <cell r="F3495">
            <v>0</v>
          </cell>
          <cell r="G3495">
            <v>0</v>
          </cell>
        </row>
        <row r="3496">
          <cell r="A3496" t="str">
            <v/>
          </cell>
          <cell r="B3496" t="str">
            <v/>
          </cell>
          <cell r="D3496" t="str">
            <v/>
          </cell>
          <cell r="F3496">
            <v>0</v>
          </cell>
          <cell r="G3496">
            <v>0</v>
          </cell>
        </row>
        <row r="3497">
          <cell r="A3497" t="str">
            <v/>
          </cell>
          <cell r="B3497" t="str">
            <v/>
          </cell>
          <cell r="D3497" t="str">
            <v/>
          </cell>
          <cell r="F3497">
            <v>0</v>
          </cell>
          <cell r="G3497">
            <v>0</v>
          </cell>
        </row>
        <row r="3498">
          <cell r="A3498" t="str">
            <v/>
          </cell>
          <cell r="B3498" t="str">
            <v/>
          </cell>
          <cell r="D3498" t="str">
            <v/>
          </cell>
          <cell r="F3498">
            <v>0</v>
          </cell>
          <cell r="G3498">
            <v>0</v>
          </cell>
        </row>
        <row r="3499">
          <cell r="A3499" t="str">
            <v/>
          </cell>
          <cell r="B3499" t="str">
            <v/>
          </cell>
          <cell r="D3499" t="str">
            <v/>
          </cell>
          <cell r="F3499">
            <v>0</v>
          </cell>
          <cell r="G3499">
            <v>0</v>
          </cell>
        </row>
        <row r="3500">
          <cell r="A3500" t="str">
            <v/>
          </cell>
          <cell r="B3500" t="str">
            <v/>
          </cell>
          <cell r="D3500" t="str">
            <v/>
          </cell>
          <cell r="F3500">
            <v>0</v>
          </cell>
          <cell r="G3500">
            <v>0</v>
          </cell>
        </row>
        <row r="3501">
          <cell r="A3501" t="str">
            <v/>
          </cell>
          <cell r="B3501" t="str">
            <v/>
          </cell>
          <cell r="D3501" t="str">
            <v/>
          </cell>
          <cell r="F3501">
            <v>0</v>
          </cell>
          <cell r="G3501">
            <v>0</v>
          </cell>
        </row>
        <row r="3502">
          <cell r="A3502" t="str">
            <v/>
          </cell>
          <cell r="B3502" t="str">
            <v/>
          </cell>
          <cell r="D3502" t="str">
            <v/>
          </cell>
          <cell r="F3502">
            <v>0</v>
          </cell>
          <cell r="G3502">
            <v>0</v>
          </cell>
        </row>
        <row r="3503">
          <cell r="A3503" t="str">
            <v/>
          </cell>
          <cell r="B3503" t="str">
            <v/>
          </cell>
          <cell r="D3503" t="str">
            <v/>
          </cell>
          <cell r="F3503">
            <v>0</v>
          </cell>
          <cell r="G3503">
            <v>0</v>
          </cell>
        </row>
        <row r="3504">
          <cell r="A3504" t="str">
            <v/>
          </cell>
          <cell r="B3504" t="str">
            <v/>
          </cell>
          <cell r="D3504" t="str">
            <v/>
          </cell>
          <cell r="F3504">
            <v>0</v>
          </cell>
          <cell r="G3504">
            <v>0</v>
          </cell>
        </row>
        <row r="3505">
          <cell r="A3505" t="str">
            <v/>
          </cell>
          <cell r="B3505" t="str">
            <v/>
          </cell>
          <cell r="D3505" t="str">
            <v/>
          </cell>
          <cell r="F3505">
            <v>0</v>
          </cell>
          <cell r="G3505">
            <v>0</v>
          </cell>
        </row>
        <row r="3506">
          <cell r="A3506" t="str">
            <v/>
          </cell>
          <cell r="B3506" t="str">
            <v/>
          </cell>
          <cell r="D3506" t="str">
            <v/>
          </cell>
          <cell r="F3506">
            <v>0</v>
          </cell>
          <cell r="G3506">
            <v>0</v>
          </cell>
        </row>
        <row r="3507">
          <cell r="A3507" t="str">
            <v/>
          </cell>
          <cell r="B3507" t="str">
            <v/>
          </cell>
          <cell r="D3507" t="str">
            <v/>
          </cell>
          <cell r="F3507">
            <v>0</v>
          </cell>
          <cell r="G3507">
            <v>0</v>
          </cell>
        </row>
        <row r="3508">
          <cell r="A3508" t="str">
            <v/>
          </cell>
          <cell r="B3508" t="str">
            <v/>
          </cell>
          <cell r="D3508" t="str">
            <v/>
          </cell>
          <cell r="F3508">
            <v>0</v>
          </cell>
          <cell r="G3508">
            <v>0</v>
          </cell>
        </row>
        <row r="3509">
          <cell r="F3509" t="str">
            <v>Total A</v>
          </cell>
          <cell r="G3509">
            <v>0</v>
          </cell>
        </row>
        <row r="3510">
          <cell r="A3510" t="str">
            <v>B - MANO DE OBRA</v>
          </cell>
        </row>
        <row r="3511">
          <cell r="A3511" t="str">
            <v/>
          </cell>
          <cell r="B3511" t="str">
            <v/>
          </cell>
          <cell r="D3511" t="str">
            <v/>
          </cell>
          <cell r="F3511">
            <v>0</v>
          </cell>
          <cell r="G3511">
            <v>0</v>
          </cell>
        </row>
        <row r="3512">
          <cell r="A3512" t="str">
            <v/>
          </cell>
          <cell r="B3512" t="str">
            <v/>
          </cell>
          <cell r="D3512" t="str">
            <v/>
          </cell>
          <cell r="F3512">
            <v>0</v>
          </cell>
          <cell r="G3512">
            <v>0</v>
          </cell>
        </row>
        <row r="3513">
          <cell r="A3513" t="str">
            <v/>
          </cell>
          <cell r="B3513" t="str">
            <v/>
          </cell>
          <cell r="D3513" t="str">
            <v/>
          </cell>
          <cell r="F3513">
            <v>0</v>
          </cell>
          <cell r="G3513">
            <v>0</v>
          </cell>
        </row>
        <row r="3514">
          <cell r="A3514" t="str">
            <v/>
          </cell>
          <cell r="B3514" t="str">
            <v/>
          </cell>
          <cell r="D3514" t="str">
            <v/>
          </cell>
          <cell r="F3514">
            <v>0</v>
          </cell>
          <cell r="G3514">
            <v>0</v>
          </cell>
        </row>
        <row r="3515">
          <cell r="A3515" t="str">
            <v/>
          </cell>
          <cell r="B3515" t="str">
            <v/>
          </cell>
          <cell r="D3515" t="str">
            <v/>
          </cell>
          <cell r="F3515">
            <v>0</v>
          </cell>
          <cell r="G3515">
            <v>0</v>
          </cell>
        </row>
        <row r="3516">
          <cell r="A3516" t="str">
            <v/>
          </cell>
          <cell r="B3516" t="str">
            <v/>
          </cell>
          <cell r="D3516" t="str">
            <v/>
          </cell>
          <cell r="F3516">
            <v>0</v>
          </cell>
          <cell r="G3516">
            <v>0</v>
          </cell>
        </row>
        <row r="3517">
          <cell r="A3517" t="str">
            <v/>
          </cell>
          <cell r="B3517" t="str">
            <v/>
          </cell>
          <cell r="D3517" t="str">
            <v/>
          </cell>
          <cell r="F3517">
            <v>0</v>
          </cell>
          <cell r="G3517">
            <v>0</v>
          </cell>
        </row>
        <row r="3518">
          <cell r="A3518" t="str">
            <v/>
          </cell>
          <cell r="B3518" t="str">
            <v/>
          </cell>
          <cell r="D3518" t="str">
            <v/>
          </cell>
          <cell r="F3518">
            <v>0</v>
          </cell>
          <cell r="G3518">
            <v>0</v>
          </cell>
        </row>
        <row r="3519">
          <cell r="F3519" t="str">
            <v>Total B</v>
          </cell>
          <cell r="G3519">
            <v>0</v>
          </cell>
        </row>
        <row r="3520">
          <cell r="A3520" t="str">
            <v>C - EQUIPOS</v>
          </cell>
        </row>
        <row r="3521">
          <cell r="A3521" t="str">
            <v/>
          </cell>
          <cell r="B3521" t="str">
            <v/>
          </cell>
          <cell r="D3521" t="str">
            <v/>
          </cell>
          <cell r="F3521">
            <v>0</v>
          </cell>
          <cell r="G3521">
            <v>0</v>
          </cell>
        </row>
        <row r="3522">
          <cell r="A3522" t="str">
            <v/>
          </cell>
          <cell r="B3522" t="str">
            <v/>
          </cell>
          <cell r="D3522" t="str">
            <v/>
          </cell>
          <cell r="F3522">
            <v>0</v>
          </cell>
          <cell r="G3522">
            <v>0</v>
          </cell>
        </row>
        <row r="3523">
          <cell r="A3523" t="str">
            <v/>
          </cell>
          <cell r="B3523" t="str">
            <v/>
          </cell>
          <cell r="D3523" t="str">
            <v/>
          </cell>
          <cell r="F3523">
            <v>0</v>
          </cell>
          <cell r="G3523">
            <v>0</v>
          </cell>
        </row>
        <row r="3524">
          <cell r="A3524" t="str">
            <v/>
          </cell>
          <cell r="B3524" t="str">
            <v/>
          </cell>
          <cell r="D3524" t="str">
            <v/>
          </cell>
          <cell r="F3524">
            <v>0</v>
          </cell>
          <cell r="G3524">
            <v>0</v>
          </cell>
        </row>
        <row r="3525">
          <cell r="A3525" t="str">
            <v/>
          </cell>
          <cell r="B3525" t="str">
            <v/>
          </cell>
          <cell r="D3525" t="str">
            <v/>
          </cell>
          <cell r="F3525">
            <v>0</v>
          </cell>
          <cell r="G3525">
            <v>0</v>
          </cell>
        </row>
        <row r="3526">
          <cell r="A3526" t="str">
            <v/>
          </cell>
          <cell r="B3526" t="str">
            <v/>
          </cell>
          <cell r="D3526" t="str">
            <v/>
          </cell>
          <cell r="F3526">
            <v>0</v>
          </cell>
          <cell r="G3526">
            <v>0</v>
          </cell>
        </row>
        <row r="3527">
          <cell r="A3527" t="str">
            <v/>
          </cell>
          <cell r="B3527" t="str">
            <v/>
          </cell>
          <cell r="D3527" t="str">
            <v/>
          </cell>
          <cell r="F3527">
            <v>0</v>
          </cell>
          <cell r="G3527">
            <v>0</v>
          </cell>
        </row>
        <row r="3528">
          <cell r="A3528" t="str">
            <v/>
          </cell>
          <cell r="B3528" t="str">
            <v/>
          </cell>
          <cell r="D3528" t="str">
            <v/>
          </cell>
          <cell r="F3528">
            <v>0</v>
          </cell>
          <cell r="G3528">
            <v>0</v>
          </cell>
        </row>
        <row r="3529">
          <cell r="A3529" t="str">
            <v/>
          </cell>
          <cell r="B3529" t="str">
            <v/>
          </cell>
          <cell r="D3529" t="str">
            <v/>
          </cell>
          <cell r="F3529">
            <v>0</v>
          </cell>
          <cell r="G3529">
            <v>0</v>
          </cell>
        </row>
        <row r="3530">
          <cell r="A3530" t="str">
            <v/>
          </cell>
          <cell r="B3530" t="str">
            <v/>
          </cell>
          <cell r="D3530" t="str">
            <v/>
          </cell>
          <cell r="F3530">
            <v>0</v>
          </cell>
          <cell r="G3530">
            <v>0</v>
          </cell>
        </row>
        <row r="3531">
          <cell r="F3531" t="str">
            <v>Total C</v>
          </cell>
          <cell r="G3531">
            <v>0</v>
          </cell>
        </row>
        <row r="3533">
          <cell r="A3533" t="str">
            <v/>
          </cell>
          <cell r="B3533" t="str">
            <v/>
          </cell>
          <cell r="D3533" t="str">
            <v>COSTO NETO</v>
          </cell>
          <cell r="F3533" t="str">
            <v>Total D=A+B+C</v>
          </cell>
          <cell r="G3533">
            <v>0</v>
          </cell>
        </row>
        <row r="3535">
          <cell r="A3535" t="str">
            <v>ANALISIS DE PRECIOS</v>
          </cell>
        </row>
        <row r="3536">
          <cell r="A3536" t="str">
            <v>COMITENTE:</v>
          </cell>
          <cell r="B3536" t="str">
            <v>INSTITUTO PROVINCIAL DE LA VIVIENDA</v>
          </cell>
        </row>
        <row r="3537">
          <cell r="A3537" t="str">
            <v>CONTRATISTA:</v>
          </cell>
          <cell r="B3537">
            <v>0</v>
          </cell>
        </row>
        <row r="3538">
          <cell r="A3538" t="str">
            <v>OBRA:</v>
          </cell>
          <cell r="B3538">
            <v>0</v>
          </cell>
          <cell r="F3538" t="str">
            <v>PRECIOS A:</v>
          </cell>
          <cell r="G3538">
            <v>0</v>
          </cell>
        </row>
        <row r="3539">
          <cell r="A3539" t="str">
            <v>UBICACIÓN:</v>
          </cell>
          <cell r="B3539">
            <v>0</v>
          </cell>
        </row>
        <row r="3540">
          <cell r="A3540" t="str">
            <v>RUBRO:</v>
          </cell>
          <cell r="C3540">
            <v>0</v>
          </cell>
        </row>
        <row r="3541">
          <cell r="A3541" t="str">
            <v>ITEM:</v>
          </cell>
          <cell r="B3541" t="str">
            <v/>
          </cell>
          <cell r="C3541" t="str">
            <v/>
          </cell>
          <cell r="F3541" t="str">
            <v>UNIDAD:</v>
          </cell>
          <cell r="G3541" t="str">
            <v/>
          </cell>
        </row>
        <row r="3543">
          <cell r="A3543" t="str">
            <v>DATOS REDETERMINACION</v>
          </cell>
          <cell r="C3543" t="str">
            <v>DESIGNACION</v>
          </cell>
          <cell r="D3543" t="str">
            <v>U</v>
          </cell>
          <cell r="E3543" t="str">
            <v>Cantidad</v>
          </cell>
          <cell r="F3543" t="str">
            <v>$ Unitarios</v>
          </cell>
          <cell r="G3543" t="str">
            <v>$ Parcial</v>
          </cell>
        </row>
        <row r="3544">
          <cell r="A3544" t="str">
            <v>CÓDIGO</v>
          </cell>
          <cell r="B3544" t="str">
            <v>DESCRIPCIÓN</v>
          </cell>
        </row>
        <row r="3545">
          <cell r="A3545" t="str">
            <v>A - MATERIALES</v>
          </cell>
        </row>
        <row r="3546">
          <cell r="A3546" t="str">
            <v/>
          </cell>
          <cell r="B3546" t="str">
            <v/>
          </cell>
          <cell r="D3546" t="str">
            <v/>
          </cell>
          <cell r="F3546">
            <v>0</v>
          </cell>
          <cell r="G3546">
            <v>0</v>
          </cell>
        </row>
        <row r="3547">
          <cell r="A3547" t="str">
            <v/>
          </cell>
          <cell r="B3547" t="str">
            <v/>
          </cell>
          <cell r="D3547" t="str">
            <v/>
          </cell>
          <cell r="F3547">
            <v>0</v>
          </cell>
          <cell r="G3547">
            <v>0</v>
          </cell>
        </row>
        <row r="3548">
          <cell r="A3548" t="str">
            <v/>
          </cell>
          <cell r="B3548" t="str">
            <v/>
          </cell>
          <cell r="D3548" t="str">
            <v/>
          </cell>
          <cell r="F3548">
            <v>0</v>
          </cell>
          <cell r="G3548">
            <v>0</v>
          </cell>
        </row>
        <row r="3549">
          <cell r="A3549" t="str">
            <v/>
          </cell>
          <cell r="B3549" t="str">
            <v/>
          </cell>
          <cell r="D3549" t="str">
            <v/>
          </cell>
          <cell r="F3549">
            <v>0</v>
          </cell>
          <cell r="G3549">
            <v>0</v>
          </cell>
        </row>
        <row r="3550">
          <cell r="A3550" t="str">
            <v/>
          </cell>
          <cell r="B3550" t="str">
            <v/>
          </cell>
          <cell r="D3550" t="str">
            <v/>
          </cell>
          <cell r="F3550">
            <v>0</v>
          </cell>
          <cell r="G3550">
            <v>0</v>
          </cell>
        </row>
        <row r="3551">
          <cell r="A3551" t="str">
            <v/>
          </cell>
          <cell r="B3551" t="str">
            <v/>
          </cell>
          <cell r="D3551" t="str">
            <v/>
          </cell>
          <cell r="F3551">
            <v>0</v>
          </cell>
          <cell r="G3551">
            <v>0</v>
          </cell>
        </row>
        <row r="3552">
          <cell r="A3552" t="str">
            <v/>
          </cell>
          <cell r="B3552" t="str">
            <v/>
          </cell>
          <cell r="D3552" t="str">
            <v/>
          </cell>
          <cell r="F3552">
            <v>0</v>
          </cell>
          <cell r="G3552">
            <v>0</v>
          </cell>
        </row>
        <row r="3553">
          <cell r="A3553" t="str">
            <v/>
          </cell>
          <cell r="B3553" t="str">
            <v/>
          </cell>
          <cell r="D3553" t="str">
            <v/>
          </cell>
          <cell r="F3553">
            <v>0</v>
          </cell>
          <cell r="G3553">
            <v>0</v>
          </cell>
        </row>
        <row r="3554">
          <cell r="A3554" t="str">
            <v/>
          </cell>
          <cell r="B3554" t="str">
            <v/>
          </cell>
          <cell r="D3554" t="str">
            <v/>
          </cell>
          <cell r="F3554">
            <v>0</v>
          </cell>
          <cell r="G3554">
            <v>0</v>
          </cell>
        </row>
        <row r="3555">
          <cell r="A3555" t="str">
            <v/>
          </cell>
          <cell r="B3555" t="str">
            <v/>
          </cell>
          <cell r="D3555" t="str">
            <v/>
          </cell>
          <cell r="F3555">
            <v>0</v>
          </cell>
          <cell r="G3555">
            <v>0</v>
          </cell>
        </row>
        <row r="3556">
          <cell r="A3556" t="str">
            <v/>
          </cell>
          <cell r="B3556" t="str">
            <v/>
          </cell>
          <cell r="D3556" t="str">
            <v/>
          </cell>
          <cell r="F3556">
            <v>0</v>
          </cell>
          <cell r="G3556">
            <v>0</v>
          </cell>
        </row>
        <row r="3557">
          <cell r="A3557" t="str">
            <v/>
          </cell>
          <cell r="B3557" t="str">
            <v/>
          </cell>
          <cell r="D3557" t="str">
            <v/>
          </cell>
          <cell r="F3557">
            <v>0</v>
          </cell>
          <cell r="G3557">
            <v>0</v>
          </cell>
        </row>
        <row r="3558">
          <cell r="A3558" t="str">
            <v/>
          </cell>
          <cell r="B3558" t="str">
            <v/>
          </cell>
          <cell r="D3558" t="str">
            <v/>
          </cell>
          <cell r="F3558">
            <v>0</v>
          </cell>
          <cell r="G3558">
            <v>0</v>
          </cell>
        </row>
        <row r="3559">
          <cell r="A3559" t="str">
            <v/>
          </cell>
          <cell r="B3559" t="str">
            <v/>
          </cell>
          <cell r="D3559" t="str">
            <v/>
          </cell>
          <cell r="F3559">
            <v>0</v>
          </cell>
          <cell r="G3559">
            <v>0</v>
          </cell>
        </row>
        <row r="3560">
          <cell r="A3560" t="str">
            <v/>
          </cell>
          <cell r="B3560" t="str">
            <v/>
          </cell>
          <cell r="D3560" t="str">
            <v/>
          </cell>
          <cell r="F3560">
            <v>0</v>
          </cell>
          <cell r="G3560">
            <v>0</v>
          </cell>
        </row>
        <row r="3561">
          <cell r="A3561" t="str">
            <v/>
          </cell>
          <cell r="B3561" t="str">
            <v/>
          </cell>
          <cell r="D3561" t="str">
            <v/>
          </cell>
          <cell r="F3561">
            <v>0</v>
          </cell>
          <cell r="G3561">
            <v>0</v>
          </cell>
        </row>
        <row r="3562">
          <cell r="A3562" t="str">
            <v/>
          </cell>
          <cell r="B3562" t="str">
            <v/>
          </cell>
          <cell r="D3562" t="str">
            <v/>
          </cell>
          <cell r="F3562">
            <v>0</v>
          </cell>
          <cell r="G3562">
            <v>0</v>
          </cell>
        </row>
        <row r="3563">
          <cell r="A3563" t="str">
            <v/>
          </cell>
          <cell r="B3563" t="str">
            <v/>
          </cell>
          <cell r="D3563" t="str">
            <v/>
          </cell>
          <cell r="F3563">
            <v>0</v>
          </cell>
          <cell r="G3563">
            <v>0</v>
          </cell>
        </row>
        <row r="3564">
          <cell r="A3564" t="str">
            <v/>
          </cell>
          <cell r="B3564" t="str">
            <v/>
          </cell>
          <cell r="D3564" t="str">
            <v/>
          </cell>
          <cell r="F3564">
            <v>0</v>
          </cell>
          <cell r="G3564">
            <v>0</v>
          </cell>
        </row>
        <row r="3565">
          <cell r="A3565" t="str">
            <v/>
          </cell>
          <cell r="B3565" t="str">
            <v/>
          </cell>
          <cell r="D3565" t="str">
            <v/>
          </cell>
          <cell r="F3565">
            <v>0</v>
          </cell>
          <cell r="G3565">
            <v>0</v>
          </cell>
        </row>
        <row r="3566">
          <cell r="F3566" t="str">
            <v>Total A</v>
          </cell>
          <cell r="G3566">
            <v>0</v>
          </cell>
        </row>
        <row r="3567">
          <cell r="A3567" t="str">
            <v>B - MANO DE OBRA</v>
          </cell>
        </row>
        <row r="3568">
          <cell r="A3568" t="str">
            <v/>
          </cell>
          <cell r="B3568" t="str">
            <v/>
          </cell>
          <cell r="D3568" t="str">
            <v/>
          </cell>
          <cell r="F3568">
            <v>0</v>
          </cell>
          <cell r="G3568">
            <v>0</v>
          </cell>
        </row>
        <row r="3569">
          <cell r="A3569" t="str">
            <v/>
          </cell>
          <cell r="B3569" t="str">
            <v/>
          </cell>
          <cell r="D3569" t="str">
            <v/>
          </cell>
          <cell r="F3569">
            <v>0</v>
          </cell>
          <cell r="G3569">
            <v>0</v>
          </cell>
        </row>
        <row r="3570">
          <cell r="A3570" t="str">
            <v/>
          </cell>
          <cell r="B3570" t="str">
            <v/>
          </cell>
          <cell r="D3570" t="str">
            <v/>
          </cell>
          <cell r="F3570">
            <v>0</v>
          </cell>
          <cell r="G3570">
            <v>0</v>
          </cell>
        </row>
        <row r="3571">
          <cell r="A3571" t="str">
            <v/>
          </cell>
          <cell r="B3571" t="str">
            <v/>
          </cell>
          <cell r="D3571" t="str">
            <v/>
          </cell>
          <cell r="F3571">
            <v>0</v>
          </cell>
          <cell r="G3571">
            <v>0</v>
          </cell>
        </row>
        <row r="3572">
          <cell r="A3572" t="str">
            <v/>
          </cell>
          <cell r="B3572" t="str">
            <v/>
          </cell>
          <cell r="D3572" t="str">
            <v/>
          </cell>
          <cell r="F3572">
            <v>0</v>
          </cell>
          <cell r="G3572">
            <v>0</v>
          </cell>
        </row>
        <row r="3573">
          <cell r="A3573" t="str">
            <v/>
          </cell>
          <cell r="B3573" t="str">
            <v/>
          </cell>
          <cell r="D3573" t="str">
            <v/>
          </cell>
          <cell r="F3573">
            <v>0</v>
          </cell>
          <cell r="G3573">
            <v>0</v>
          </cell>
        </row>
        <row r="3574">
          <cell r="A3574" t="str">
            <v/>
          </cell>
          <cell r="B3574" t="str">
            <v/>
          </cell>
          <cell r="D3574" t="str">
            <v/>
          </cell>
          <cell r="F3574">
            <v>0</v>
          </cell>
          <cell r="G3574">
            <v>0</v>
          </cell>
        </row>
        <row r="3575">
          <cell r="A3575" t="str">
            <v/>
          </cell>
          <cell r="B3575" t="str">
            <v/>
          </cell>
          <cell r="D3575" t="str">
            <v/>
          </cell>
          <cell r="F3575">
            <v>0</v>
          </cell>
          <cell r="G3575">
            <v>0</v>
          </cell>
        </row>
        <row r="3576">
          <cell r="F3576" t="str">
            <v>Total B</v>
          </cell>
          <cell r="G3576">
            <v>0</v>
          </cell>
        </row>
        <row r="3577">
          <cell r="A3577" t="str">
            <v>C - EQUIPOS</v>
          </cell>
        </row>
        <row r="3578">
          <cell r="A3578" t="str">
            <v/>
          </cell>
          <cell r="B3578" t="str">
            <v/>
          </cell>
          <cell r="D3578" t="str">
            <v/>
          </cell>
          <cell r="F3578">
            <v>0</v>
          </cell>
          <cell r="G3578">
            <v>0</v>
          </cell>
        </row>
        <row r="3579">
          <cell r="A3579" t="str">
            <v/>
          </cell>
          <cell r="B3579" t="str">
            <v/>
          </cell>
          <cell r="D3579" t="str">
            <v/>
          </cell>
          <cell r="F3579">
            <v>0</v>
          </cell>
          <cell r="G3579">
            <v>0</v>
          </cell>
        </row>
        <row r="3580">
          <cell r="A3580" t="str">
            <v/>
          </cell>
          <cell r="B3580" t="str">
            <v/>
          </cell>
          <cell r="D3580" t="str">
            <v/>
          </cell>
          <cell r="F3580">
            <v>0</v>
          </cell>
          <cell r="G3580">
            <v>0</v>
          </cell>
        </row>
        <row r="3581">
          <cell r="A3581" t="str">
            <v/>
          </cell>
          <cell r="B3581" t="str">
            <v/>
          </cell>
          <cell r="D3581" t="str">
            <v/>
          </cell>
          <cell r="F3581">
            <v>0</v>
          </cell>
          <cell r="G3581">
            <v>0</v>
          </cell>
        </row>
        <row r="3582">
          <cell r="A3582" t="str">
            <v/>
          </cell>
          <cell r="B3582" t="str">
            <v/>
          </cell>
          <cell r="D3582" t="str">
            <v/>
          </cell>
          <cell r="F3582">
            <v>0</v>
          </cell>
          <cell r="G3582">
            <v>0</v>
          </cell>
        </row>
        <row r="3583">
          <cell r="A3583" t="str">
            <v/>
          </cell>
          <cell r="B3583" t="str">
            <v/>
          </cell>
          <cell r="D3583" t="str">
            <v/>
          </cell>
          <cell r="F3583">
            <v>0</v>
          </cell>
          <cell r="G3583">
            <v>0</v>
          </cell>
        </row>
        <row r="3584">
          <cell r="A3584" t="str">
            <v/>
          </cell>
          <cell r="B3584" t="str">
            <v/>
          </cell>
          <cell r="D3584" t="str">
            <v/>
          </cell>
          <cell r="F3584">
            <v>0</v>
          </cell>
          <cell r="G3584">
            <v>0</v>
          </cell>
        </row>
        <row r="3585">
          <cell r="A3585" t="str">
            <v/>
          </cell>
          <cell r="B3585" t="str">
            <v/>
          </cell>
          <cell r="D3585" t="str">
            <v/>
          </cell>
          <cell r="F3585">
            <v>0</v>
          </cell>
          <cell r="G3585">
            <v>0</v>
          </cell>
        </row>
        <row r="3586">
          <cell r="A3586" t="str">
            <v/>
          </cell>
          <cell r="B3586" t="str">
            <v/>
          </cell>
          <cell r="D3586" t="str">
            <v/>
          </cell>
          <cell r="F3586">
            <v>0</v>
          </cell>
          <cell r="G3586">
            <v>0</v>
          </cell>
        </row>
        <row r="3587">
          <cell r="A3587" t="str">
            <v/>
          </cell>
          <cell r="B3587" t="str">
            <v/>
          </cell>
          <cell r="D3587" t="str">
            <v/>
          </cell>
          <cell r="F3587">
            <v>0</v>
          </cell>
          <cell r="G3587">
            <v>0</v>
          </cell>
        </row>
        <row r="3588">
          <cell r="F3588" t="str">
            <v>Total C</v>
          </cell>
          <cell r="G3588">
            <v>0</v>
          </cell>
        </row>
        <row r="3590">
          <cell r="A3590" t="str">
            <v/>
          </cell>
          <cell r="B3590" t="str">
            <v/>
          </cell>
          <cell r="D3590" t="str">
            <v>COSTO NETO</v>
          </cell>
          <cell r="F3590" t="str">
            <v>Total D=A+B+C</v>
          </cell>
          <cell r="G3590">
            <v>0</v>
          </cell>
        </row>
        <row r="3592">
          <cell r="A3592" t="str">
            <v>ANALISIS DE PRECIOS</v>
          </cell>
        </row>
        <row r="3593">
          <cell r="A3593" t="str">
            <v>COMITENTE:</v>
          </cell>
          <cell r="B3593" t="str">
            <v>INSTITUTO PROVINCIAL DE LA VIVIENDA</v>
          </cell>
        </row>
        <row r="3594">
          <cell r="A3594" t="str">
            <v>CONTRATISTA:</v>
          </cell>
          <cell r="B3594">
            <v>0</v>
          </cell>
        </row>
        <row r="3595">
          <cell r="A3595" t="str">
            <v>OBRA:</v>
          </cell>
          <cell r="B3595">
            <v>0</v>
          </cell>
          <cell r="F3595" t="str">
            <v>PRECIOS A:</v>
          </cell>
          <cell r="G3595">
            <v>0</v>
          </cell>
        </row>
        <row r="3596">
          <cell r="A3596" t="str">
            <v>UBICACIÓN:</v>
          </cell>
          <cell r="B3596">
            <v>0</v>
          </cell>
        </row>
        <row r="3597">
          <cell r="A3597" t="str">
            <v>RUBRO:</v>
          </cell>
          <cell r="C3597">
            <v>0</v>
          </cell>
        </row>
        <row r="3598">
          <cell r="A3598" t="str">
            <v>ITEM:</v>
          </cell>
          <cell r="B3598" t="str">
            <v/>
          </cell>
          <cell r="C3598" t="str">
            <v/>
          </cell>
          <cell r="F3598" t="str">
            <v>UNIDAD:</v>
          </cell>
          <cell r="G3598" t="str">
            <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row>
        <row r="3602">
          <cell r="A3602" t="str">
            <v>A - MATERIALES</v>
          </cell>
        </row>
        <row r="3603">
          <cell r="A3603" t="str">
            <v/>
          </cell>
          <cell r="B3603" t="str">
            <v/>
          </cell>
          <cell r="D3603" t="str">
            <v/>
          </cell>
          <cell r="F3603">
            <v>0</v>
          </cell>
          <cell r="G3603">
            <v>0</v>
          </cell>
        </row>
        <row r="3604">
          <cell r="A3604" t="str">
            <v/>
          </cell>
          <cell r="B3604" t="str">
            <v/>
          </cell>
          <cell r="D3604" t="str">
            <v/>
          </cell>
          <cell r="F3604">
            <v>0</v>
          </cell>
          <cell r="G3604">
            <v>0</v>
          </cell>
        </row>
        <row r="3605">
          <cell r="A3605" t="str">
            <v/>
          </cell>
          <cell r="B3605" t="str">
            <v/>
          </cell>
          <cell r="D3605" t="str">
            <v/>
          </cell>
          <cell r="F3605">
            <v>0</v>
          </cell>
          <cell r="G3605">
            <v>0</v>
          </cell>
        </row>
        <row r="3606">
          <cell r="A3606" t="str">
            <v/>
          </cell>
          <cell r="B3606" t="str">
            <v/>
          </cell>
          <cell r="D3606" t="str">
            <v/>
          </cell>
          <cell r="F3606">
            <v>0</v>
          </cell>
          <cell r="G3606">
            <v>0</v>
          </cell>
        </row>
        <row r="3607">
          <cell r="A3607" t="str">
            <v/>
          </cell>
          <cell r="B3607" t="str">
            <v/>
          </cell>
          <cell r="D3607" t="str">
            <v/>
          </cell>
          <cell r="F3607">
            <v>0</v>
          </cell>
          <cell r="G3607">
            <v>0</v>
          </cell>
        </row>
        <row r="3608">
          <cell r="A3608" t="str">
            <v/>
          </cell>
          <cell r="B3608" t="str">
            <v/>
          </cell>
          <cell r="D3608" t="str">
            <v/>
          </cell>
          <cell r="F3608">
            <v>0</v>
          </cell>
          <cell r="G3608">
            <v>0</v>
          </cell>
        </row>
        <row r="3609">
          <cell r="A3609" t="str">
            <v/>
          </cell>
          <cell r="B3609" t="str">
            <v/>
          </cell>
          <cell r="D3609" t="str">
            <v/>
          </cell>
          <cell r="F3609">
            <v>0</v>
          </cell>
          <cell r="G3609">
            <v>0</v>
          </cell>
        </row>
        <row r="3610">
          <cell r="A3610" t="str">
            <v/>
          </cell>
          <cell r="B3610" t="str">
            <v/>
          </cell>
          <cell r="D3610" t="str">
            <v/>
          </cell>
          <cell r="F3610">
            <v>0</v>
          </cell>
          <cell r="G3610">
            <v>0</v>
          </cell>
        </row>
        <row r="3611">
          <cell r="A3611" t="str">
            <v/>
          </cell>
          <cell r="B3611" t="str">
            <v/>
          </cell>
          <cell r="D3611" t="str">
            <v/>
          </cell>
          <cell r="F3611">
            <v>0</v>
          </cell>
          <cell r="G3611">
            <v>0</v>
          </cell>
        </row>
        <row r="3612">
          <cell r="A3612" t="str">
            <v/>
          </cell>
          <cell r="B3612" t="str">
            <v/>
          </cell>
          <cell r="D3612" t="str">
            <v/>
          </cell>
          <cell r="F3612">
            <v>0</v>
          </cell>
          <cell r="G3612">
            <v>0</v>
          </cell>
        </row>
        <row r="3613">
          <cell r="A3613" t="str">
            <v/>
          </cell>
          <cell r="B3613" t="str">
            <v/>
          </cell>
          <cell r="D3613" t="str">
            <v/>
          </cell>
          <cell r="F3613">
            <v>0</v>
          </cell>
          <cell r="G3613">
            <v>0</v>
          </cell>
        </row>
        <row r="3614">
          <cell r="A3614" t="str">
            <v/>
          </cell>
          <cell r="B3614" t="str">
            <v/>
          </cell>
          <cell r="D3614" t="str">
            <v/>
          </cell>
          <cell r="F3614">
            <v>0</v>
          </cell>
          <cell r="G3614">
            <v>0</v>
          </cell>
        </row>
        <row r="3615">
          <cell r="A3615" t="str">
            <v/>
          </cell>
          <cell r="B3615" t="str">
            <v/>
          </cell>
          <cell r="D3615" t="str">
            <v/>
          </cell>
          <cell r="F3615">
            <v>0</v>
          </cell>
          <cell r="G3615">
            <v>0</v>
          </cell>
        </row>
        <row r="3616">
          <cell r="A3616" t="str">
            <v/>
          </cell>
          <cell r="B3616" t="str">
            <v/>
          </cell>
          <cell r="D3616" t="str">
            <v/>
          </cell>
          <cell r="F3616">
            <v>0</v>
          </cell>
          <cell r="G3616">
            <v>0</v>
          </cell>
        </row>
        <row r="3617">
          <cell r="A3617" t="str">
            <v/>
          </cell>
          <cell r="B3617" t="str">
            <v/>
          </cell>
          <cell r="D3617" t="str">
            <v/>
          </cell>
          <cell r="F3617">
            <v>0</v>
          </cell>
          <cell r="G3617">
            <v>0</v>
          </cell>
        </row>
        <row r="3618">
          <cell r="A3618" t="str">
            <v/>
          </cell>
          <cell r="B3618" t="str">
            <v/>
          </cell>
          <cell r="D3618" t="str">
            <v/>
          </cell>
          <cell r="F3618">
            <v>0</v>
          </cell>
          <cell r="G3618">
            <v>0</v>
          </cell>
        </row>
        <row r="3619">
          <cell r="A3619" t="str">
            <v/>
          </cell>
          <cell r="B3619" t="str">
            <v/>
          </cell>
          <cell r="D3619" t="str">
            <v/>
          </cell>
          <cell r="F3619">
            <v>0</v>
          </cell>
          <cell r="G3619">
            <v>0</v>
          </cell>
        </row>
        <row r="3620">
          <cell r="A3620" t="str">
            <v/>
          </cell>
          <cell r="B3620" t="str">
            <v/>
          </cell>
          <cell r="D3620" t="str">
            <v/>
          </cell>
          <cell r="F3620">
            <v>0</v>
          </cell>
          <cell r="G3620">
            <v>0</v>
          </cell>
        </row>
        <row r="3621">
          <cell r="A3621" t="str">
            <v/>
          </cell>
          <cell r="B3621" t="str">
            <v/>
          </cell>
          <cell r="D3621" t="str">
            <v/>
          </cell>
          <cell r="F3621">
            <v>0</v>
          </cell>
          <cell r="G3621">
            <v>0</v>
          </cell>
        </row>
        <row r="3622">
          <cell r="A3622" t="str">
            <v/>
          </cell>
          <cell r="B3622" t="str">
            <v/>
          </cell>
          <cell r="D3622" t="str">
            <v/>
          </cell>
          <cell r="F3622">
            <v>0</v>
          </cell>
          <cell r="G3622">
            <v>0</v>
          </cell>
        </row>
        <row r="3623">
          <cell r="F3623" t="str">
            <v>Total A</v>
          </cell>
          <cell r="G3623">
            <v>0</v>
          </cell>
        </row>
        <row r="3624">
          <cell r="A3624" t="str">
            <v>B - MANO DE OBRA</v>
          </cell>
        </row>
        <row r="3625">
          <cell r="A3625" t="str">
            <v/>
          </cell>
          <cell r="B3625" t="str">
            <v/>
          </cell>
          <cell r="D3625" t="str">
            <v/>
          </cell>
          <cell r="F3625">
            <v>0</v>
          </cell>
          <cell r="G3625">
            <v>0</v>
          </cell>
        </row>
        <row r="3626">
          <cell r="A3626" t="str">
            <v/>
          </cell>
          <cell r="B3626" t="str">
            <v/>
          </cell>
          <cell r="D3626" t="str">
            <v/>
          </cell>
          <cell r="F3626">
            <v>0</v>
          </cell>
          <cell r="G3626">
            <v>0</v>
          </cell>
        </row>
        <row r="3627">
          <cell r="A3627" t="str">
            <v/>
          </cell>
          <cell r="B3627" t="str">
            <v/>
          </cell>
          <cell r="D3627" t="str">
            <v/>
          </cell>
          <cell r="F3627">
            <v>0</v>
          </cell>
          <cell r="G3627">
            <v>0</v>
          </cell>
        </row>
        <row r="3628">
          <cell r="A3628" t="str">
            <v/>
          </cell>
          <cell r="B3628" t="str">
            <v/>
          </cell>
          <cell r="D3628" t="str">
            <v/>
          </cell>
          <cell r="F3628">
            <v>0</v>
          </cell>
          <cell r="G3628">
            <v>0</v>
          </cell>
        </row>
        <row r="3629">
          <cell r="A3629" t="str">
            <v/>
          </cell>
          <cell r="B3629" t="str">
            <v/>
          </cell>
          <cell r="D3629" t="str">
            <v/>
          </cell>
          <cell r="F3629">
            <v>0</v>
          </cell>
          <cell r="G3629">
            <v>0</v>
          </cell>
        </row>
        <row r="3630">
          <cell r="A3630" t="str">
            <v/>
          </cell>
          <cell r="B3630" t="str">
            <v/>
          </cell>
          <cell r="D3630" t="str">
            <v/>
          </cell>
          <cell r="F3630">
            <v>0</v>
          </cell>
          <cell r="G3630">
            <v>0</v>
          </cell>
        </row>
        <row r="3631">
          <cell r="A3631" t="str">
            <v/>
          </cell>
          <cell r="B3631" t="str">
            <v/>
          </cell>
          <cell r="D3631" t="str">
            <v/>
          </cell>
          <cell r="F3631">
            <v>0</v>
          </cell>
          <cell r="G3631">
            <v>0</v>
          </cell>
        </row>
        <row r="3632">
          <cell r="A3632" t="str">
            <v/>
          </cell>
          <cell r="B3632" t="str">
            <v/>
          </cell>
          <cell r="D3632" t="str">
            <v/>
          </cell>
          <cell r="F3632">
            <v>0</v>
          </cell>
          <cell r="G3632">
            <v>0</v>
          </cell>
        </row>
        <row r="3633">
          <cell r="F3633" t="str">
            <v>Total B</v>
          </cell>
          <cell r="G3633">
            <v>0</v>
          </cell>
        </row>
        <row r="3634">
          <cell r="A3634" t="str">
            <v>C - EQUIPOS</v>
          </cell>
        </row>
        <row r="3635">
          <cell r="A3635" t="str">
            <v/>
          </cell>
          <cell r="B3635" t="str">
            <v/>
          </cell>
          <cell r="D3635" t="str">
            <v/>
          </cell>
          <cell r="F3635">
            <v>0</v>
          </cell>
          <cell r="G3635">
            <v>0</v>
          </cell>
        </row>
        <row r="3636">
          <cell r="A3636" t="str">
            <v/>
          </cell>
          <cell r="B3636" t="str">
            <v/>
          </cell>
          <cell r="D3636" t="str">
            <v/>
          </cell>
          <cell r="F3636">
            <v>0</v>
          </cell>
          <cell r="G3636">
            <v>0</v>
          </cell>
        </row>
        <row r="3637">
          <cell r="A3637" t="str">
            <v/>
          </cell>
          <cell r="B3637" t="str">
            <v/>
          </cell>
          <cell r="D3637" t="str">
            <v/>
          </cell>
          <cell r="F3637">
            <v>0</v>
          </cell>
          <cell r="G3637">
            <v>0</v>
          </cell>
        </row>
        <row r="3638">
          <cell r="A3638" t="str">
            <v/>
          </cell>
          <cell r="B3638" t="str">
            <v/>
          </cell>
          <cell r="D3638" t="str">
            <v/>
          </cell>
          <cell r="F3638">
            <v>0</v>
          </cell>
          <cell r="G3638">
            <v>0</v>
          </cell>
        </row>
        <row r="3639">
          <cell r="A3639" t="str">
            <v/>
          </cell>
          <cell r="B3639" t="str">
            <v/>
          </cell>
          <cell r="D3639" t="str">
            <v/>
          </cell>
          <cell r="F3639">
            <v>0</v>
          </cell>
          <cell r="G3639">
            <v>0</v>
          </cell>
        </row>
        <row r="3640">
          <cell r="A3640" t="str">
            <v/>
          </cell>
          <cell r="B3640" t="str">
            <v/>
          </cell>
          <cell r="D3640" t="str">
            <v/>
          </cell>
          <cell r="F3640">
            <v>0</v>
          </cell>
          <cell r="G3640">
            <v>0</v>
          </cell>
        </row>
        <row r="3641">
          <cell r="A3641" t="str">
            <v/>
          </cell>
          <cell r="B3641" t="str">
            <v/>
          </cell>
          <cell r="D3641" t="str">
            <v/>
          </cell>
          <cell r="F3641">
            <v>0</v>
          </cell>
          <cell r="G3641">
            <v>0</v>
          </cell>
        </row>
        <row r="3642">
          <cell r="A3642" t="str">
            <v/>
          </cell>
          <cell r="B3642" t="str">
            <v/>
          </cell>
          <cell r="D3642" t="str">
            <v/>
          </cell>
          <cell r="F3642">
            <v>0</v>
          </cell>
          <cell r="G3642">
            <v>0</v>
          </cell>
        </row>
        <row r="3643">
          <cell r="A3643" t="str">
            <v/>
          </cell>
          <cell r="B3643" t="str">
            <v/>
          </cell>
          <cell r="D3643" t="str">
            <v/>
          </cell>
          <cell r="F3643">
            <v>0</v>
          </cell>
          <cell r="G3643">
            <v>0</v>
          </cell>
        </row>
        <row r="3644">
          <cell r="A3644" t="str">
            <v/>
          </cell>
          <cell r="B3644" t="str">
            <v/>
          </cell>
          <cell r="D3644" t="str">
            <v/>
          </cell>
          <cell r="F3644">
            <v>0</v>
          </cell>
          <cell r="G3644">
            <v>0</v>
          </cell>
        </row>
        <row r="3645">
          <cell r="F3645" t="str">
            <v>Total C</v>
          </cell>
          <cell r="G3645">
            <v>0</v>
          </cell>
        </row>
        <row r="3647">
          <cell r="A3647" t="str">
            <v/>
          </cell>
          <cell r="B3647" t="str">
            <v/>
          </cell>
          <cell r="D3647" t="str">
            <v>COSTO NETO</v>
          </cell>
          <cell r="F3647" t="str">
            <v>Total D=A+B+C</v>
          </cell>
          <cell r="G3647">
            <v>0</v>
          </cell>
        </row>
        <row r="3649">
          <cell r="A3649" t="str">
            <v>ANALISIS DE PRECIOS</v>
          </cell>
        </row>
        <row r="3650">
          <cell r="A3650" t="str">
            <v>COMITENTE:</v>
          </cell>
          <cell r="B3650" t="str">
            <v>INSTITUTO PROVINCIAL DE LA VIVIENDA</v>
          </cell>
        </row>
        <row r="3651">
          <cell r="A3651" t="str">
            <v>CONTRATISTA:</v>
          </cell>
          <cell r="B3651">
            <v>0</v>
          </cell>
        </row>
        <row r="3652">
          <cell r="A3652" t="str">
            <v>OBRA:</v>
          </cell>
          <cell r="B3652">
            <v>0</v>
          </cell>
          <cell r="F3652" t="str">
            <v>PRECIOS A:</v>
          </cell>
          <cell r="G3652">
            <v>0</v>
          </cell>
        </row>
        <row r="3653">
          <cell r="A3653" t="str">
            <v>UBICACIÓN:</v>
          </cell>
          <cell r="B3653">
            <v>0</v>
          </cell>
        </row>
        <row r="3654">
          <cell r="A3654" t="str">
            <v>RUBRO:</v>
          </cell>
          <cell r="C3654">
            <v>0</v>
          </cell>
        </row>
        <row r="3655">
          <cell r="A3655" t="str">
            <v>ITEM:</v>
          </cell>
          <cell r="B3655" t="str">
            <v/>
          </cell>
          <cell r="C3655" t="str">
            <v/>
          </cell>
          <cell r="F3655" t="str">
            <v>UNIDAD:</v>
          </cell>
          <cell r="G3655" t="str">
            <v/>
          </cell>
        </row>
        <row r="3657">
          <cell r="A3657" t="str">
            <v>DATOS REDETERMINACION</v>
          </cell>
          <cell r="C3657" t="str">
            <v>DESIGNACION</v>
          </cell>
          <cell r="D3657" t="str">
            <v>U</v>
          </cell>
          <cell r="E3657" t="str">
            <v>Cantidad</v>
          </cell>
          <cell r="F3657" t="str">
            <v>$ Unitarios</v>
          </cell>
          <cell r="G3657" t="str">
            <v>$ Parcial</v>
          </cell>
        </row>
        <row r="3658">
          <cell r="A3658" t="str">
            <v>CÓDIGO</v>
          </cell>
          <cell r="B3658" t="str">
            <v>DESCRIPCIÓN</v>
          </cell>
        </row>
        <row r="3659">
          <cell r="A3659" t="str">
            <v>A - MATERIALES</v>
          </cell>
        </row>
        <row r="3660">
          <cell r="A3660" t="str">
            <v/>
          </cell>
          <cell r="B3660" t="str">
            <v/>
          </cell>
          <cell r="D3660" t="str">
            <v/>
          </cell>
          <cell r="F3660">
            <v>0</v>
          </cell>
          <cell r="G3660">
            <v>0</v>
          </cell>
        </row>
        <row r="3661">
          <cell r="A3661" t="str">
            <v/>
          </cell>
          <cell r="B3661" t="str">
            <v/>
          </cell>
          <cell r="D3661" t="str">
            <v/>
          </cell>
          <cell r="F3661">
            <v>0</v>
          </cell>
          <cell r="G3661">
            <v>0</v>
          </cell>
        </row>
        <row r="3662">
          <cell r="A3662" t="str">
            <v/>
          </cell>
          <cell r="B3662" t="str">
            <v/>
          </cell>
          <cell r="D3662" t="str">
            <v/>
          </cell>
          <cell r="F3662">
            <v>0</v>
          </cell>
          <cell r="G3662">
            <v>0</v>
          </cell>
        </row>
        <row r="3663">
          <cell r="A3663" t="str">
            <v/>
          </cell>
          <cell r="B3663" t="str">
            <v/>
          </cell>
          <cell r="D3663" t="str">
            <v/>
          </cell>
          <cell r="F3663">
            <v>0</v>
          </cell>
          <cell r="G3663">
            <v>0</v>
          </cell>
        </row>
        <row r="3664">
          <cell r="A3664" t="str">
            <v/>
          </cell>
          <cell r="B3664" t="str">
            <v/>
          </cell>
          <cell r="D3664" t="str">
            <v/>
          </cell>
          <cell r="F3664">
            <v>0</v>
          </cell>
          <cell r="G3664">
            <v>0</v>
          </cell>
        </row>
        <row r="3665">
          <cell r="A3665" t="str">
            <v/>
          </cell>
          <cell r="B3665" t="str">
            <v/>
          </cell>
          <cell r="D3665" t="str">
            <v/>
          </cell>
          <cell r="F3665">
            <v>0</v>
          </cell>
          <cell r="G3665">
            <v>0</v>
          </cell>
        </row>
        <row r="3666">
          <cell r="A3666" t="str">
            <v/>
          </cell>
          <cell r="B3666" t="str">
            <v/>
          </cell>
          <cell r="D3666" t="str">
            <v/>
          </cell>
          <cell r="F3666">
            <v>0</v>
          </cell>
          <cell r="G3666">
            <v>0</v>
          </cell>
        </row>
        <row r="3667">
          <cell r="A3667" t="str">
            <v/>
          </cell>
          <cell r="B3667" t="str">
            <v/>
          </cell>
          <cell r="D3667" t="str">
            <v/>
          </cell>
          <cell r="F3667">
            <v>0</v>
          </cell>
          <cell r="G3667">
            <v>0</v>
          </cell>
        </row>
        <row r="3668">
          <cell r="A3668" t="str">
            <v/>
          </cell>
          <cell r="B3668" t="str">
            <v/>
          </cell>
          <cell r="D3668" t="str">
            <v/>
          </cell>
          <cell r="F3668">
            <v>0</v>
          </cell>
          <cell r="G3668">
            <v>0</v>
          </cell>
        </row>
        <row r="3669">
          <cell r="A3669" t="str">
            <v/>
          </cell>
          <cell r="B3669" t="str">
            <v/>
          </cell>
          <cell r="D3669" t="str">
            <v/>
          </cell>
          <cell r="F3669">
            <v>0</v>
          </cell>
          <cell r="G3669">
            <v>0</v>
          </cell>
        </row>
        <row r="3670">
          <cell r="A3670" t="str">
            <v/>
          </cell>
          <cell r="B3670" t="str">
            <v/>
          </cell>
          <cell r="D3670" t="str">
            <v/>
          </cell>
          <cell r="F3670">
            <v>0</v>
          </cell>
          <cell r="G3670">
            <v>0</v>
          </cell>
        </row>
        <row r="3671">
          <cell r="A3671" t="str">
            <v/>
          </cell>
          <cell r="B3671" t="str">
            <v/>
          </cell>
          <cell r="D3671" t="str">
            <v/>
          </cell>
          <cell r="F3671">
            <v>0</v>
          </cell>
          <cell r="G3671">
            <v>0</v>
          </cell>
        </row>
        <row r="3672">
          <cell r="A3672" t="str">
            <v/>
          </cell>
          <cell r="B3672" t="str">
            <v/>
          </cell>
          <cell r="D3672" t="str">
            <v/>
          </cell>
          <cell r="F3672">
            <v>0</v>
          </cell>
          <cell r="G3672">
            <v>0</v>
          </cell>
        </row>
        <row r="3673">
          <cell r="A3673" t="str">
            <v/>
          </cell>
          <cell r="B3673" t="str">
            <v/>
          </cell>
          <cell r="D3673" t="str">
            <v/>
          </cell>
          <cell r="F3673">
            <v>0</v>
          </cell>
          <cell r="G3673">
            <v>0</v>
          </cell>
        </row>
        <row r="3674">
          <cell r="A3674" t="str">
            <v/>
          </cell>
          <cell r="B3674" t="str">
            <v/>
          </cell>
          <cell r="D3674" t="str">
            <v/>
          </cell>
          <cell r="F3674">
            <v>0</v>
          </cell>
          <cell r="G3674">
            <v>0</v>
          </cell>
        </row>
        <row r="3675">
          <cell r="A3675" t="str">
            <v/>
          </cell>
          <cell r="B3675" t="str">
            <v/>
          </cell>
          <cell r="D3675" t="str">
            <v/>
          </cell>
          <cell r="F3675">
            <v>0</v>
          </cell>
          <cell r="G3675">
            <v>0</v>
          </cell>
        </row>
        <row r="3676">
          <cell r="A3676" t="str">
            <v/>
          </cell>
          <cell r="B3676" t="str">
            <v/>
          </cell>
          <cell r="D3676" t="str">
            <v/>
          </cell>
          <cell r="F3676">
            <v>0</v>
          </cell>
          <cell r="G3676">
            <v>0</v>
          </cell>
        </row>
        <row r="3677">
          <cell r="A3677" t="str">
            <v/>
          </cell>
          <cell r="B3677" t="str">
            <v/>
          </cell>
          <cell r="D3677" t="str">
            <v/>
          </cell>
          <cell r="F3677">
            <v>0</v>
          </cell>
          <cell r="G3677">
            <v>0</v>
          </cell>
        </row>
        <row r="3678">
          <cell r="A3678" t="str">
            <v/>
          </cell>
          <cell r="B3678" t="str">
            <v/>
          </cell>
          <cell r="D3678" t="str">
            <v/>
          </cell>
          <cell r="F3678">
            <v>0</v>
          </cell>
          <cell r="G3678">
            <v>0</v>
          </cell>
        </row>
        <row r="3679">
          <cell r="A3679" t="str">
            <v/>
          </cell>
          <cell r="B3679" t="str">
            <v/>
          </cell>
          <cell r="D3679" t="str">
            <v/>
          </cell>
          <cell r="F3679">
            <v>0</v>
          </cell>
          <cell r="G3679">
            <v>0</v>
          </cell>
        </row>
        <row r="3680">
          <cell r="F3680" t="str">
            <v>Total A</v>
          </cell>
          <cell r="G3680">
            <v>0</v>
          </cell>
        </row>
        <row r="3681">
          <cell r="A3681" t="str">
            <v>B - MANO DE OBRA</v>
          </cell>
        </row>
        <row r="3682">
          <cell r="A3682" t="str">
            <v/>
          </cell>
          <cell r="B3682" t="str">
            <v/>
          </cell>
          <cell r="D3682" t="str">
            <v/>
          </cell>
          <cell r="F3682">
            <v>0</v>
          </cell>
          <cell r="G3682">
            <v>0</v>
          </cell>
        </row>
        <row r="3683">
          <cell r="A3683" t="str">
            <v/>
          </cell>
          <cell r="B3683" t="str">
            <v/>
          </cell>
          <cell r="D3683" t="str">
            <v/>
          </cell>
          <cell r="F3683">
            <v>0</v>
          </cell>
          <cell r="G3683">
            <v>0</v>
          </cell>
        </row>
        <row r="3684">
          <cell r="A3684" t="str">
            <v/>
          </cell>
          <cell r="B3684" t="str">
            <v/>
          </cell>
          <cell r="D3684" t="str">
            <v/>
          </cell>
          <cell r="F3684">
            <v>0</v>
          </cell>
          <cell r="G3684">
            <v>0</v>
          </cell>
        </row>
        <row r="3685">
          <cell r="A3685" t="str">
            <v/>
          </cell>
          <cell r="B3685" t="str">
            <v/>
          </cell>
          <cell r="D3685" t="str">
            <v/>
          </cell>
          <cell r="F3685">
            <v>0</v>
          </cell>
          <cell r="G3685">
            <v>0</v>
          </cell>
        </row>
        <row r="3686">
          <cell r="A3686" t="str">
            <v/>
          </cell>
          <cell r="B3686" t="str">
            <v/>
          </cell>
          <cell r="D3686" t="str">
            <v/>
          </cell>
          <cell r="F3686">
            <v>0</v>
          </cell>
          <cell r="G3686">
            <v>0</v>
          </cell>
        </row>
        <row r="3687">
          <cell r="A3687" t="str">
            <v/>
          </cell>
          <cell r="B3687" t="str">
            <v/>
          </cell>
          <cell r="D3687" t="str">
            <v/>
          </cell>
          <cell r="F3687">
            <v>0</v>
          </cell>
          <cell r="G3687">
            <v>0</v>
          </cell>
        </row>
        <row r="3688">
          <cell r="A3688" t="str">
            <v/>
          </cell>
          <cell r="B3688" t="str">
            <v/>
          </cell>
          <cell r="D3688" t="str">
            <v/>
          </cell>
          <cell r="F3688">
            <v>0</v>
          </cell>
          <cell r="G3688">
            <v>0</v>
          </cell>
        </row>
        <row r="3689">
          <cell r="A3689" t="str">
            <v/>
          </cell>
          <cell r="B3689" t="str">
            <v/>
          </cell>
          <cell r="D3689" t="str">
            <v/>
          </cell>
          <cell r="F3689">
            <v>0</v>
          </cell>
          <cell r="G3689">
            <v>0</v>
          </cell>
        </row>
        <row r="3690">
          <cell r="F3690" t="str">
            <v>Total B</v>
          </cell>
          <cell r="G3690">
            <v>0</v>
          </cell>
        </row>
        <row r="3691">
          <cell r="A3691" t="str">
            <v>C - EQUIPOS</v>
          </cell>
        </row>
        <row r="3692">
          <cell r="A3692" t="str">
            <v/>
          </cell>
          <cell r="B3692" t="str">
            <v/>
          </cell>
          <cell r="D3692" t="str">
            <v/>
          </cell>
          <cell r="F3692">
            <v>0</v>
          </cell>
          <cell r="G3692">
            <v>0</v>
          </cell>
        </row>
        <row r="3693">
          <cell r="A3693" t="str">
            <v/>
          </cell>
          <cell r="B3693" t="str">
            <v/>
          </cell>
          <cell r="D3693" t="str">
            <v/>
          </cell>
          <cell r="F3693">
            <v>0</v>
          </cell>
          <cell r="G3693">
            <v>0</v>
          </cell>
        </row>
        <row r="3694">
          <cell r="A3694" t="str">
            <v/>
          </cell>
          <cell r="B3694" t="str">
            <v/>
          </cell>
          <cell r="D3694" t="str">
            <v/>
          </cell>
          <cell r="F3694">
            <v>0</v>
          </cell>
          <cell r="G3694">
            <v>0</v>
          </cell>
        </row>
        <row r="3695">
          <cell r="A3695" t="str">
            <v/>
          </cell>
          <cell r="B3695" t="str">
            <v/>
          </cell>
          <cell r="D3695" t="str">
            <v/>
          </cell>
          <cell r="F3695">
            <v>0</v>
          </cell>
          <cell r="G3695">
            <v>0</v>
          </cell>
        </row>
        <row r="3696">
          <cell r="A3696" t="str">
            <v/>
          </cell>
          <cell r="B3696" t="str">
            <v/>
          </cell>
          <cell r="D3696" t="str">
            <v/>
          </cell>
          <cell r="F3696">
            <v>0</v>
          </cell>
          <cell r="G3696">
            <v>0</v>
          </cell>
        </row>
        <row r="3697">
          <cell r="A3697" t="str">
            <v/>
          </cell>
          <cell r="B3697" t="str">
            <v/>
          </cell>
          <cell r="D3697" t="str">
            <v/>
          </cell>
          <cell r="F3697">
            <v>0</v>
          </cell>
          <cell r="G3697">
            <v>0</v>
          </cell>
        </row>
        <row r="3698">
          <cell r="A3698" t="str">
            <v/>
          </cell>
          <cell r="B3698" t="str">
            <v/>
          </cell>
          <cell r="D3698" t="str">
            <v/>
          </cell>
          <cell r="F3698">
            <v>0</v>
          </cell>
          <cell r="G3698">
            <v>0</v>
          </cell>
        </row>
        <row r="3699">
          <cell r="A3699" t="str">
            <v/>
          </cell>
          <cell r="B3699" t="str">
            <v/>
          </cell>
          <cell r="D3699" t="str">
            <v/>
          </cell>
          <cell r="F3699">
            <v>0</v>
          </cell>
          <cell r="G3699">
            <v>0</v>
          </cell>
        </row>
        <row r="3700">
          <cell r="A3700" t="str">
            <v/>
          </cell>
          <cell r="B3700" t="str">
            <v/>
          </cell>
          <cell r="D3700" t="str">
            <v/>
          </cell>
          <cell r="F3700">
            <v>0</v>
          </cell>
          <cell r="G3700">
            <v>0</v>
          </cell>
        </row>
        <row r="3701">
          <cell r="A3701" t="str">
            <v/>
          </cell>
          <cell r="B3701" t="str">
            <v/>
          </cell>
          <cell r="D3701" t="str">
            <v/>
          </cell>
          <cell r="F3701">
            <v>0</v>
          </cell>
          <cell r="G3701">
            <v>0</v>
          </cell>
        </row>
        <row r="3702">
          <cell r="F3702" t="str">
            <v>Total C</v>
          </cell>
          <cell r="G3702">
            <v>0</v>
          </cell>
        </row>
        <row r="3704">
          <cell r="A3704" t="str">
            <v/>
          </cell>
          <cell r="B3704" t="str">
            <v/>
          </cell>
          <cell r="D3704" t="str">
            <v>COSTO NETO</v>
          </cell>
          <cell r="F3704" t="str">
            <v>Total D=A+B+C</v>
          </cell>
          <cell r="G3704">
            <v>0</v>
          </cell>
        </row>
        <row r="3706">
          <cell r="A3706" t="str">
            <v>ANALISIS DE PRECIOS</v>
          </cell>
        </row>
        <row r="3707">
          <cell r="A3707" t="str">
            <v>COMITENTE:</v>
          </cell>
          <cell r="B3707" t="str">
            <v>INSTITUTO PROVINCIAL DE LA VIVIENDA</v>
          </cell>
        </row>
        <row r="3708">
          <cell r="A3708" t="str">
            <v>CONTRATISTA:</v>
          </cell>
          <cell r="B3708">
            <v>0</v>
          </cell>
        </row>
        <row r="3709">
          <cell r="A3709" t="str">
            <v>OBRA:</v>
          </cell>
          <cell r="B3709">
            <v>0</v>
          </cell>
          <cell r="F3709" t="str">
            <v>PRECIOS A:</v>
          </cell>
          <cell r="G3709">
            <v>0</v>
          </cell>
        </row>
        <row r="3710">
          <cell r="A3710" t="str">
            <v>UBICACIÓN:</v>
          </cell>
          <cell r="B3710">
            <v>0</v>
          </cell>
        </row>
        <row r="3711">
          <cell r="A3711" t="str">
            <v>RUBRO:</v>
          </cell>
          <cell r="C3711">
            <v>0</v>
          </cell>
        </row>
        <row r="3712">
          <cell r="A3712" t="str">
            <v>ITEM:</v>
          </cell>
          <cell r="B3712" t="str">
            <v/>
          </cell>
          <cell r="C3712" t="str">
            <v/>
          </cell>
          <cell r="F3712" t="str">
            <v>UNIDAD:</v>
          </cell>
          <cell r="G3712" t="str">
            <v/>
          </cell>
        </row>
        <row r="3714">
          <cell r="A3714" t="str">
            <v>DATOS REDETERMINACION</v>
          </cell>
          <cell r="C3714" t="str">
            <v>DESIGNACION</v>
          </cell>
          <cell r="D3714" t="str">
            <v>U</v>
          </cell>
          <cell r="E3714" t="str">
            <v>Cantidad</v>
          </cell>
          <cell r="F3714" t="str">
            <v>$ Unitarios</v>
          </cell>
          <cell r="G3714" t="str">
            <v>$ Parcial</v>
          </cell>
        </row>
        <row r="3715">
          <cell r="A3715" t="str">
            <v>CÓDIGO</v>
          </cell>
          <cell r="B3715" t="str">
            <v>DESCRIPCIÓN</v>
          </cell>
        </row>
        <row r="3716">
          <cell r="A3716" t="str">
            <v>A - MATERIALES</v>
          </cell>
        </row>
        <row r="3717">
          <cell r="A3717" t="str">
            <v/>
          </cell>
          <cell r="B3717" t="str">
            <v/>
          </cell>
          <cell r="D3717" t="str">
            <v/>
          </cell>
          <cell r="F3717">
            <v>0</v>
          </cell>
          <cell r="G3717">
            <v>0</v>
          </cell>
        </row>
        <row r="3718">
          <cell r="A3718" t="str">
            <v/>
          </cell>
          <cell r="B3718" t="str">
            <v/>
          </cell>
          <cell r="D3718" t="str">
            <v/>
          </cell>
          <cell r="F3718">
            <v>0</v>
          </cell>
          <cell r="G3718">
            <v>0</v>
          </cell>
        </row>
        <row r="3719">
          <cell r="A3719" t="str">
            <v/>
          </cell>
          <cell r="B3719" t="str">
            <v/>
          </cell>
          <cell r="D3719" t="str">
            <v/>
          </cell>
          <cell r="F3719">
            <v>0</v>
          </cell>
          <cell r="G3719">
            <v>0</v>
          </cell>
        </row>
        <row r="3720">
          <cell r="A3720" t="str">
            <v/>
          </cell>
          <cell r="B3720" t="str">
            <v/>
          </cell>
          <cell r="D3720" t="str">
            <v/>
          </cell>
          <cell r="F3720">
            <v>0</v>
          </cell>
          <cell r="G3720">
            <v>0</v>
          </cell>
        </row>
        <row r="3721">
          <cell r="A3721" t="str">
            <v/>
          </cell>
          <cell r="B3721" t="str">
            <v/>
          </cell>
          <cell r="D3721" t="str">
            <v/>
          </cell>
          <cell r="F3721">
            <v>0</v>
          </cell>
          <cell r="G3721">
            <v>0</v>
          </cell>
        </row>
        <row r="3722">
          <cell r="A3722" t="str">
            <v/>
          </cell>
          <cell r="B3722" t="str">
            <v/>
          </cell>
          <cell r="D3722" t="str">
            <v/>
          </cell>
          <cell r="F3722">
            <v>0</v>
          </cell>
          <cell r="G3722">
            <v>0</v>
          </cell>
        </row>
        <row r="3723">
          <cell r="A3723" t="str">
            <v/>
          </cell>
          <cell r="B3723" t="str">
            <v/>
          </cell>
          <cell r="D3723" t="str">
            <v/>
          </cell>
          <cell r="F3723">
            <v>0</v>
          </cell>
          <cell r="G3723">
            <v>0</v>
          </cell>
        </row>
        <row r="3724">
          <cell r="A3724" t="str">
            <v/>
          </cell>
          <cell r="B3724" t="str">
            <v/>
          </cell>
          <cell r="D3724" t="str">
            <v/>
          </cell>
          <cell r="F3724">
            <v>0</v>
          </cell>
          <cell r="G3724">
            <v>0</v>
          </cell>
        </row>
        <row r="3725">
          <cell r="A3725" t="str">
            <v/>
          </cell>
          <cell r="B3725" t="str">
            <v/>
          </cell>
          <cell r="D3725" t="str">
            <v/>
          </cell>
          <cell r="F3725">
            <v>0</v>
          </cell>
          <cell r="G3725">
            <v>0</v>
          </cell>
        </row>
        <row r="3726">
          <cell r="A3726" t="str">
            <v/>
          </cell>
          <cell r="B3726" t="str">
            <v/>
          </cell>
          <cell r="D3726" t="str">
            <v/>
          </cell>
          <cell r="F3726">
            <v>0</v>
          </cell>
          <cell r="G3726">
            <v>0</v>
          </cell>
        </row>
        <row r="3727">
          <cell r="A3727" t="str">
            <v/>
          </cell>
          <cell r="B3727" t="str">
            <v/>
          </cell>
          <cell r="D3727" t="str">
            <v/>
          </cell>
          <cell r="F3727">
            <v>0</v>
          </cell>
          <cell r="G3727">
            <v>0</v>
          </cell>
        </row>
        <row r="3728">
          <cell r="A3728" t="str">
            <v/>
          </cell>
          <cell r="B3728" t="str">
            <v/>
          </cell>
          <cell r="D3728" t="str">
            <v/>
          </cell>
          <cell r="F3728">
            <v>0</v>
          </cell>
          <cell r="G3728">
            <v>0</v>
          </cell>
        </row>
        <row r="3729">
          <cell r="A3729" t="str">
            <v/>
          </cell>
          <cell r="B3729" t="str">
            <v/>
          </cell>
          <cell r="D3729" t="str">
            <v/>
          </cell>
          <cell r="F3729">
            <v>0</v>
          </cell>
          <cell r="G3729">
            <v>0</v>
          </cell>
        </row>
        <row r="3730">
          <cell r="A3730" t="str">
            <v/>
          </cell>
          <cell r="B3730" t="str">
            <v/>
          </cell>
          <cell r="D3730" t="str">
            <v/>
          </cell>
          <cell r="F3730">
            <v>0</v>
          </cell>
          <cell r="G3730">
            <v>0</v>
          </cell>
        </row>
        <row r="3731">
          <cell r="A3731" t="str">
            <v/>
          </cell>
          <cell r="B3731" t="str">
            <v/>
          </cell>
          <cell r="D3731" t="str">
            <v/>
          </cell>
          <cell r="F3731">
            <v>0</v>
          </cell>
          <cell r="G3731">
            <v>0</v>
          </cell>
        </row>
        <row r="3732">
          <cell r="A3732" t="str">
            <v/>
          </cell>
          <cell r="B3732" t="str">
            <v/>
          </cell>
          <cell r="D3732" t="str">
            <v/>
          </cell>
          <cell r="F3732">
            <v>0</v>
          </cell>
          <cell r="G3732">
            <v>0</v>
          </cell>
        </row>
        <row r="3733">
          <cell r="A3733" t="str">
            <v/>
          </cell>
          <cell r="B3733" t="str">
            <v/>
          </cell>
          <cell r="D3733" t="str">
            <v/>
          </cell>
          <cell r="F3733">
            <v>0</v>
          </cell>
          <cell r="G3733">
            <v>0</v>
          </cell>
        </row>
        <row r="3734">
          <cell r="A3734" t="str">
            <v/>
          </cell>
          <cell r="B3734" t="str">
            <v/>
          </cell>
          <cell r="D3734" t="str">
            <v/>
          </cell>
          <cell r="F3734">
            <v>0</v>
          </cell>
          <cell r="G3734">
            <v>0</v>
          </cell>
        </row>
        <row r="3735">
          <cell r="A3735" t="str">
            <v/>
          </cell>
          <cell r="B3735" t="str">
            <v/>
          </cell>
          <cell r="D3735" t="str">
            <v/>
          </cell>
          <cell r="F3735">
            <v>0</v>
          </cell>
          <cell r="G3735">
            <v>0</v>
          </cell>
        </row>
        <row r="3736">
          <cell r="A3736" t="str">
            <v/>
          </cell>
          <cell r="B3736" t="str">
            <v/>
          </cell>
          <cell r="D3736" t="str">
            <v/>
          </cell>
          <cell r="F3736">
            <v>0</v>
          </cell>
          <cell r="G3736">
            <v>0</v>
          </cell>
        </row>
        <row r="3737">
          <cell r="F3737" t="str">
            <v>Total A</v>
          </cell>
          <cell r="G3737">
            <v>0</v>
          </cell>
        </row>
        <row r="3738">
          <cell r="A3738" t="str">
            <v>B - MANO DE OBRA</v>
          </cell>
        </row>
        <row r="3739">
          <cell r="A3739" t="str">
            <v/>
          </cell>
          <cell r="B3739" t="str">
            <v/>
          </cell>
          <cell r="D3739" t="str">
            <v/>
          </cell>
          <cell r="F3739">
            <v>0</v>
          </cell>
          <cell r="G3739">
            <v>0</v>
          </cell>
        </row>
        <row r="3740">
          <cell r="A3740" t="str">
            <v/>
          </cell>
          <cell r="B3740" t="str">
            <v/>
          </cell>
          <cell r="D3740" t="str">
            <v/>
          </cell>
          <cell r="F3740">
            <v>0</v>
          </cell>
          <cell r="G3740">
            <v>0</v>
          </cell>
        </row>
        <row r="3741">
          <cell r="A3741" t="str">
            <v/>
          </cell>
          <cell r="B3741" t="str">
            <v/>
          </cell>
          <cell r="D3741" t="str">
            <v/>
          </cell>
          <cell r="F3741">
            <v>0</v>
          </cell>
          <cell r="G3741">
            <v>0</v>
          </cell>
        </row>
        <row r="3742">
          <cell r="A3742" t="str">
            <v/>
          </cell>
          <cell r="B3742" t="str">
            <v/>
          </cell>
          <cell r="D3742" t="str">
            <v/>
          </cell>
          <cell r="F3742">
            <v>0</v>
          </cell>
          <cell r="G3742">
            <v>0</v>
          </cell>
        </row>
        <row r="3743">
          <cell r="A3743" t="str">
            <v/>
          </cell>
          <cell r="B3743" t="str">
            <v/>
          </cell>
          <cell r="D3743" t="str">
            <v/>
          </cell>
          <cell r="F3743">
            <v>0</v>
          </cell>
          <cell r="G3743">
            <v>0</v>
          </cell>
        </row>
        <row r="3744">
          <cell r="A3744" t="str">
            <v/>
          </cell>
          <cell r="B3744" t="str">
            <v/>
          </cell>
          <cell r="D3744" t="str">
            <v/>
          </cell>
          <cell r="F3744">
            <v>0</v>
          </cell>
          <cell r="G3744">
            <v>0</v>
          </cell>
        </row>
        <row r="3745">
          <cell r="A3745" t="str">
            <v/>
          </cell>
          <cell r="B3745" t="str">
            <v/>
          </cell>
          <cell r="D3745" t="str">
            <v/>
          </cell>
          <cell r="F3745">
            <v>0</v>
          </cell>
          <cell r="G3745">
            <v>0</v>
          </cell>
        </row>
        <row r="3746">
          <cell r="A3746" t="str">
            <v/>
          </cell>
          <cell r="B3746" t="str">
            <v/>
          </cell>
          <cell r="D3746" t="str">
            <v/>
          </cell>
          <cell r="F3746">
            <v>0</v>
          </cell>
          <cell r="G3746">
            <v>0</v>
          </cell>
        </row>
        <row r="3747">
          <cell r="F3747" t="str">
            <v>Total B</v>
          </cell>
          <cell r="G3747">
            <v>0</v>
          </cell>
        </row>
        <row r="3748">
          <cell r="A3748" t="str">
            <v>C - EQUIPOS</v>
          </cell>
        </row>
        <row r="3749">
          <cell r="A3749" t="str">
            <v/>
          </cell>
          <cell r="B3749" t="str">
            <v/>
          </cell>
          <cell r="D3749" t="str">
            <v/>
          </cell>
          <cell r="F3749">
            <v>0</v>
          </cell>
          <cell r="G3749">
            <v>0</v>
          </cell>
        </row>
        <row r="3750">
          <cell r="A3750" t="str">
            <v/>
          </cell>
          <cell r="B3750" t="str">
            <v/>
          </cell>
          <cell r="D3750" t="str">
            <v/>
          </cell>
          <cell r="F3750">
            <v>0</v>
          </cell>
          <cell r="G3750">
            <v>0</v>
          </cell>
        </row>
        <row r="3751">
          <cell r="A3751" t="str">
            <v/>
          </cell>
          <cell r="B3751" t="str">
            <v/>
          </cell>
          <cell r="D3751" t="str">
            <v/>
          </cell>
          <cell r="F3751">
            <v>0</v>
          </cell>
          <cell r="G3751">
            <v>0</v>
          </cell>
        </row>
        <row r="3752">
          <cell r="A3752" t="str">
            <v/>
          </cell>
          <cell r="B3752" t="str">
            <v/>
          </cell>
          <cell r="D3752" t="str">
            <v/>
          </cell>
          <cell r="F3752">
            <v>0</v>
          </cell>
          <cell r="G3752">
            <v>0</v>
          </cell>
        </row>
        <row r="3753">
          <cell r="A3753" t="str">
            <v/>
          </cell>
          <cell r="B3753" t="str">
            <v/>
          </cell>
          <cell r="D3753" t="str">
            <v/>
          </cell>
          <cell r="F3753">
            <v>0</v>
          </cell>
          <cell r="G3753">
            <v>0</v>
          </cell>
        </row>
        <row r="3754">
          <cell r="A3754" t="str">
            <v/>
          </cell>
          <cell r="B3754" t="str">
            <v/>
          </cell>
          <cell r="D3754" t="str">
            <v/>
          </cell>
          <cell r="F3754">
            <v>0</v>
          </cell>
          <cell r="G3754">
            <v>0</v>
          </cell>
        </row>
        <row r="3755">
          <cell r="A3755" t="str">
            <v/>
          </cell>
          <cell r="B3755" t="str">
            <v/>
          </cell>
          <cell r="D3755" t="str">
            <v/>
          </cell>
          <cell r="F3755">
            <v>0</v>
          </cell>
          <cell r="G3755">
            <v>0</v>
          </cell>
        </row>
        <row r="3756">
          <cell r="A3756" t="str">
            <v/>
          </cell>
          <cell r="B3756" t="str">
            <v/>
          </cell>
          <cell r="D3756" t="str">
            <v/>
          </cell>
          <cell r="F3756">
            <v>0</v>
          </cell>
          <cell r="G3756">
            <v>0</v>
          </cell>
        </row>
        <row r="3757">
          <cell r="A3757" t="str">
            <v/>
          </cell>
          <cell r="B3757" t="str">
            <v/>
          </cell>
          <cell r="D3757" t="str">
            <v/>
          </cell>
          <cell r="F3757">
            <v>0</v>
          </cell>
          <cell r="G3757">
            <v>0</v>
          </cell>
        </row>
        <row r="3758">
          <cell r="A3758" t="str">
            <v/>
          </cell>
          <cell r="B3758" t="str">
            <v/>
          </cell>
          <cell r="D3758" t="str">
            <v/>
          </cell>
          <cell r="F3758">
            <v>0</v>
          </cell>
          <cell r="G3758">
            <v>0</v>
          </cell>
        </row>
        <row r="3759">
          <cell r="F3759" t="str">
            <v>Total C</v>
          </cell>
          <cell r="G3759">
            <v>0</v>
          </cell>
        </row>
        <row r="3761">
          <cell r="A3761" t="str">
            <v/>
          </cell>
          <cell r="B3761" t="str">
            <v/>
          </cell>
          <cell r="D3761" t="str">
            <v>COSTO NETO</v>
          </cell>
          <cell r="F3761" t="str">
            <v>Total D=A+B+C</v>
          </cell>
          <cell r="G3761">
            <v>0</v>
          </cell>
        </row>
        <row r="3763">
          <cell r="A3763" t="str">
            <v>ANALISIS DE PRECIOS</v>
          </cell>
        </row>
        <row r="3764">
          <cell r="A3764" t="str">
            <v>COMITENTE:</v>
          </cell>
          <cell r="B3764" t="str">
            <v>INSTITUTO PROVINCIAL DE LA VIVIENDA</v>
          </cell>
        </row>
        <row r="3765">
          <cell r="A3765" t="str">
            <v>CONTRATISTA:</v>
          </cell>
          <cell r="B3765">
            <v>0</v>
          </cell>
        </row>
        <row r="3766">
          <cell r="A3766" t="str">
            <v>OBRA:</v>
          </cell>
          <cell r="B3766">
            <v>0</v>
          </cell>
          <cell r="F3766" t="str">
            <v>PRECIOS A:</v>
          </cell>
          <cell r="G3766">
            <v>0</v>
          </cell>
        </row>
        <row r="3767">
          <cell r="A3767" t="str">
            <v>UBICACIÓN:</v>
          </cell>
          <cell r="B3767">
            <v>0</v>
          </cell>
        </row>
        <row r="3768">
          <cell r="A3768" t="str">
            <v>RUBRO:</v>
          </cell>
          <cell r="C3768">
            <v>0</v>
          </cell>
        </row>
        <row r="3769">
          <cell r="A3769" t="str">
            <v>ITEM:</v>
          </cell>
          <cell r="B3769" t="str">
            <v/>
          </cell>
          <cell r="C3769" t="str">
            <v/>
          </cell>
          <cell r="F3769" t="str">
            <v>UNIDAD:</v>
          </cell>
          <cell r="G3769" t="str">
            <v/>
          </cell>
        </row>
        <row r="3771">
          <cell r="A3771" t="str">
            <v>DATOS REDETERMINACION</v>
          </cell>
          <cell r="C3771" t="str">
            <v>DESIGNACION</v>
          </cell>
          <cell r="D3771" t="str">
            <v>U</v>
          </cell>
          <cell r="E3771" t="str">
            <v>Cantidad</v>
          </cell>
          <cell r="F3771" t="str">
            <v>$ Unitarios</v>
          </cell>
          <cell r="G3771" t="str">
            <v>$ Parcial</v>
          </cell>
        </row>
        <row r="3772">
          <cell r="A3772" t="str">
            <v>CÓDIGO</v>
          </cell>
          <cell r="B3772" t="str">
            <v>DESCRIPCIÓN</v>
          </cell>
        </row>
        <row r="3773">
          <cell r="A3773" t="str">
            <v>A - MATERIALES</v>
          </cell>
        </row>
        <row r="3774">
          <cell r="A3774" t="str">
            <v/>
          </cell>
          <cell r="B3774" t="str">
            <v/>
          </cell>
          <cell r="D3774" t="str">
            <v/>
          </cell>
          <cell r="F3774">
            <v>0</v>
          </cell>
          <cell r="G3774">
            <v>0</v>
          </cell>
        </row>
        <row r="3775">
          <cell r="A3775" t="str">
            <v/>
          </cell>
          <cell r="B3775" t="str">
            <v/>
          </cell>
          <cell r="D3775" t="str">
            <v/>
          </cell>
          <cell r="F3775">
            <v>0</v>
          </cell>
          <cell r="G3775">
            <v>0</v>
          </cell>
        </row>
        <row r="3776">
          <cell r="A3776" t="str">
            <v/>
          </cell>
          <cell r="B3776" t="str">
            <v/>
          </cell>
          <cell r="D3776" t="str">
            <v/>
          </cell>
          <cell r="F3776">
            <v>0</v>
          </cell>
          <cell r="G3776">
            <v>0</v>
          </cell>
        </row>
        <row r="3777">
          <cell r="A3777" t="str">
            <v/>
          </cell>
          <cell r="B3777" t="str">
            <v/>
          </cell>
          <cell r="D3777" t="str">
            <v/>
          </cell>
          <cell r="F3777">
            <v>0</v>
          </cell>
          <cell r="G3777">
            <v>0</v>
          </cell>
        </row>
        <row r="3778">
          <cell r="A3778" t="str">
            <v/>
          </cell>
          <cell r="B3778" t="str">
            <v/>
          </cell>
          <cell r="D3778" t="str">
            <v/>
          </cell>
          <cell r="F3778">
            <v>0</v>
          </cell>
          <cell r="G3778">
            <v>0</v>
          </cell>
        </row>
        <row r="3779">
          <cell r="A3779" t="str">
            <v/>
          </cell>
          <cell r="B3779" t="str">
            <v/>
          </cell>
          <cell r="D3779" t="str">
            <v/>
          </cell>
          <cell r="F3779">
            <v>0</v>
          </cell>
          <cell r="G3779">
            <v>0</v>
          </cell>
        </row>
        <row r="3780">
          <cell r="A3780" t="str">
            <v/>
          </cell>
          <cell r="B3780" t="str">
            <v/>
          </cell>
          <cell r="D3780" t="str">
            <v/>
          </cell>
          <cell r="F3780">
            <v>0</v>
          </cell>
          <cell r="G3780">
            <v>0</v>
          </cell>
        </row>
        <row r="3781">
          <cell r="A3781" t="str">
            <v/>
          </cell>
          <cell r="B3781" t="str">
            <v/>
          </cell>
          <cell r="D3781" t="str">
            <v/>
          </cell>
          <cell r="F3781">
            <v>0</v>
          </cell>
          <cell r="G3781">
            <v>0</v>
          </cell>
        </row>
        <row r="3782">
          <cell r="A3782" t="str">
            <v/>
          </cell>
          <cell r="B3782" t="str">
            <v/>
          </cell>
          <cell r="D3782" t="str">
            <v/>
          </cell>
          <cell r="F3782">
            <v>0</v>
          </cell>
          <cell r="G3782">
            <v>0</v>
          </cell>
        </row>
        <row r="3783">
          <cell r="A3783" t="str">
            <v/>
          </cell>
          <cell r="B3783" t="str">
            <v/>
          </cell>
          <cell r="D3783" t="str">
            <v/>
          </cell>
          <cell r="F3783">
            <v>0</v>
          </cell>
          <cell r="G3783">
            <v>0</v>
          </cell>
        </row>
        <row r="3784">
          <cell r="A3784" t="str">
            <v/>
          </cell>
          <cell r="B3784" t="str">
            <v/>
          </cell>
          <cell r="D3784" t="str">
            <v/>
          </cell>
          <cell r="F3784">
            <v>0</v>
          </cell>
          <cell r="G3784">
            <v>0</v>
          </cell>
        </row>
        <row r="3785">
          <cell r="A3785" t="str">
            <v/>
          </cell>
          <cell r="B3785" t="str">
            <v/>
          </cell>
          <cell r="D3785" t="str">
            <v/>
          </cell>
          <cell r="F3785">
            <v>0</v>
          </cell>
          <cell r="G3785">
            <v>0</v>
          </cell>
        </row>
        <row r="3786">
          <cell r="A3786" t="str">
            <v/>
          </cell>
          <cell r="B3786" t="str">
            <v/>
          </cell>
          <cell r="D3786" t="str">
            <v/>
          </cell>
          <cell r="F3786">
            <v>0</v>
          </cell>
          <cell r="G3786">
            <v>0</v>
          </cell>
        </row>
        <row r="3787">
          <cell r="A3787" t="str">
            <v/>
          </cell>
          <cell r="B3787" t="str">
            <v/>
          </cell>
          <cell r="D3787" t="str">
            <v/>
          </cell>
          <cell r="F3787">
            <v>0</v>
          </cell>
          <cell r="G3787">
            <v>0</v>
          </cell>
        </row>
        <row r="3788">
          <cell r="A3788" t="str">
            <v/>
          </cell>
          <cell r="B3788" t="str">
            <v/>
          </cell>
          <cell r="D3788" t="str">
            <v/>
          </cell>
          <cell r="F3788">
            <v>0</v>
          </cell>
          <cell r="G3788">
            <v>0</v>
          </cell>
        </row>
        <row r="3789">
          <cell r="A3789" t="str">
            <v/>
          </cell>
          <cell r="B3789" t="str">
            <v/>
          </cell>
          <cell r="D3789" t="str">
            <v/>
          </cell>
          <cell r="F3789">
            <v>0</v>
          </cell>
          <cell r="G3789">
            <v>0</v>
          </cell>
        </row>
        <row r="3790">
          <cell r="A3790" t="str">
            <v/>
          </cell>
          <cell r="B3790" t="str">
            <v/>
          </cell>
          <cell r="D3790" t="str">
            <v/>
          </cell>
          <cell r="F3790">
            <v>0</v>
          </cell>
          <cell r="G3790">
            <v>0</v>
          </cell>
        </row>
        <row r="3791">
          <cell r="A3791" t="str">
            <v/>
          </cell>
          <cell r="B3791" t="str">
            <v/>
          </cell>
          <cell r="D3791" t="str">
            <v/>
          </cell>
          <cell r="F3791">
            <v>0</v>
          </cell>
          <cell r="G3791">
            <v>0</v>
          </cell>
        </row>
        <row r="3792">
          <cell r="A3792" t="str">
            <v/>
          </cell>
          <cell r="B3792" t="str">
            <v/>
          </cell>
          <cell r="D3792" t="str">
            <v/>
          </cell>
          <cell r="F3792">
            <v>0</v>
          </cell>
          <cell r="G3792">
            <v>0</v>
          </cell>
        </row>
        <row r="3793">
          <cell r="A3793" t="str">
            <v/>
          </cell>
          <cell r="B3793" t="str">
            <v/>
          </cell>
          <cell r="D3793" t="str">
            <v/>
          </cell>
          <cell r="F3793">
            <v>0</v>
          </cell>
          <cell r="G3793">
            <v>0</v>
          </cell>
        </row>
        <row r="3794">
          <cell r="F3794" t="str">
            <v>Total A</v>
          </cell>
          <cell r="G3794">
            <v>0</v>
          </cell>
        </row>
        <row r="3795">
          <cell r="A3795" t="str">
            <v>B - MANO DE OBRA</v>
          </cell>
        </row>
        <row r="3796">
          <cell r="A3796" t="str">
            <v/>
          </cell>
          <cell r="B3796" t="str">
            <v/>
          </cell>
          <cell r="D3796" t="str">
            <v/>
          </cell>
          <cell r="F3796">
            <v>0</v>
          </cell>
          <cell r="G3796">
            <v>0</v>
          </cell>
        </row>
        <row r="3797">
          <cell r="A3797" t="str">
            <v/>
          </cell>
          <cell r="B3797" t="str">
            <v/>
          </cell>
          <cell r="D3797" t="str">
            <v/>
          </cell>
          <cell r="F3797">
            <v>0</v>
          </cell>
          <cell r="G3797">
            <v>0</v>
          </cell>
        </row>
        <row r="3798">
          <cell r="A3798" t="str">
            <v/>
          </cell>
          <cell r="B3798" t="str">
            <v/>
          </cell>
          <cell r="D3798" t="str">
            <v/>
          </cell>
          <cell r="F3798">
            <v>0</v>
          </cell>
          <cell r="G3798">
            <v>0</v>
          </cell>
        </row>
        <row r="3799">
          <cell r="A3799" t="str">
            <v/>
          </cell>
          <cell r="B3799" t="str">
            <v/>
          </cell>
          <cell r="D3799" t="str">
            <v/>
          </cell>
          <cell r="F3799">
            <v>0</v>
          </cell>
          <cell r="G3799">
            <v>0</v>
          </cell>
        </row>
        <row r="3800">
          <cell r="A3800" t="str">
            <v/>
          </cell>
          <cell r="B3800" t="str">
            <v/>
          </cell>
          <cell r="D3800" t="str">
            <v/>
          </cell>
          <cell r="F3800">
            <v>0</v>
          </cell>
          <cell r="G3800">
            <v>0</v>
          </cell>
        </row>
        <row r="3801">
          <cell r="A3801" t="str">
            <v/>
          </cell>
          <cell r="B3801" t="str">
            <v/>
          </cell>
          <cell r="D3801" t="str">
            <v/>
          </cell>
          <cell r="F3801">
            <v>0</v>
          </cell>
          <cell r="G3801">
            <v>0</v>
          </cell>
        </row>
        <row r="3802">
          <cell r="A3802" t="str">
            <v/>
          </cell>
          <cell r="B3802" t="str">
            <v/>
          </cell>
          <cell r="D3802" t="str">
            <v/>
          </cell>
          <cell r="F3802">
            <v>0</v>
          </cell>
          <cell r="G3802">
            <v>0</v>
          </cell>
        </row>
        <row r="3803">
          <cell r="A3803" t="str">
            <v/>
          </cell>
          <cell r="B3803" t="str">
            <v/>
          </cell>
          <cell r="D3803" t="str">
            <v/>
          </cell>
          <cell r="F3803">
            <v>0</v>
          </cell>
          <cell r="G3803">
            <v>0</v>
          </cell>
        </row>
        <row r="3804">
          <cell r="F3804" t="str">
            <v>Total B</v>
          </cell>
          <cell r="G3804">
            <v>0</v>
          </cell>
        </row>
        <row r="3805">
          <cell r="A3805" t="str">
            <v>C - EQUIPOS</v>
          </cell>
        </row>
        <row r="3806">
          <cell r="A3806" t="str">
            <v/>
          </cell>
          <cell r="B3806" t="str">
            <v/>
          </cell>
          <cell r="D3806" t="str">
            <v/>
          </cell>
          <cell r="F3806">
            <v>0</v>
          </cell>
          <cell r="G3806">
            <v>0</v>
          </cell>
        </row>
        <row r="3807">
          <cell r="A3807" t="str">
            <v/>
          </cell>
          <cell r="B3807" t="str">
            <v/>
          </cell>
          <cell r="D3807" t="str">
            <v/>
          </cell>
          <cell r="F3807">
            <v>0</v>
          </cell>
          <cell r="G3807">
            <v>0</v>
          </cell>
        </row>
        <row r="3808">
          <cell r="A3808" t="str">
            <v/>
          </cell>
          <cell r="B3808" t="str">
            <v/>
          </cell>
          <cell r="D3808" t="str">
            <v/>
          </cell>
          <cell r="F3808">
            <v>0</v>
          </cell>
          <cell r="G3808">
            <v>0</v>
          </cell>
        </row>
        <row r="3809">
          <cell r="A3809" t="str">
            <v/>
          </cell>
          <cell r="B3809" t="str">
            <v/>
          </cell>
          <cell r="D3809" t="str">
            <v/>
          </cell>
          <cell r="F3809">
            <v>0</v>
          </cell>
          <cell r="G3809">
            <v>0</v>
          </cell>
        </row>
        <row r="3810">
          <cell r="A3810" t="str">
            <v/>
          </cell>
          <cell r="B3810" t="str">
            <v/>
          </cell>
          <cell r="D3810" t="str">
            <v/>
          </cell>
          <cell r="F3810">
            <v>0</v>
          </cell>
          <cell r="G3810">
            <v>0</v>
          </cell>
        </row>
        <row r="3811">
          <cell r="A3811" t="str">
            <v/>
          </cell>
          <cell r="B3811" t="str">
            <v/>
          </cell>
          <cell r="D3811" t="str">
            <v/>
          </cell>
          <cell r="F3811">
            <v>0</v>
          </cell>
          <cell r="G3811">
            <v>0</v>
          </cell>
        </row>
        <row r="3812">
          <cell r="A3812" t="str">
            <v/>
          </cell>
          <cell r="B3812" t="str">
            <v/>
          </cell>
          <cell r="D3812" t="str">
            <v/>
          </cell>
          <cell r="F3812">
            <v>0</v>
          </cell>
          <cell r="G3812">
            <v>0</v>
          </cell>
        </row>
        <row r="3813">
          <cell r="A3813" t="str">
            <v/>
          </cell>
          <cell r="B3813" t="str">
            <v/>
          </cell>
          <cell r="D3813" t="str">
            <v/>
          </cell>
          <cell r="F3813">
            <v>0</v>
          </cell>
          <cell r="G3813">
            <v>0</v>
          </cell>
        </row>
        <row r="3814">
          <cell r="A3814" t="str">
            <v/>
          </cell>
          <cell r="B3814" t="str">
            <v/>
          </cell>
          <cell r="D3814" t="str">
            <v/>
          </cell>
          <cell r="F3814">
            <v>0</v>
          </cell>
          <cell r="G3814">
            <v>0</v>
          </cell>
        </row>
        <row r="3815">
          <cell r="A3815" t="str">
            <v/>
          </cell>
          <cell r="B3815" t="str">
            <v/>
          </cell>
          <cell r="D3815" t="str">
            <v/>
          </cell>
          <cell r="F3815">
            <v>0</v>
          </cell>
          <cell r="G3815">
            <v>0</v>
          </cell>
        </row>
        <row r="3816">
          <cell r="F3816" t="str">
            <v>Total C</v>
          </cell>
          <cell r="G3816">
            <v>0</v>
          </cell>
        </row>
        <row r="3818">
          <cell r="A3818" t="str">
            <v/>
          </cell>
          <cell r="B3818" t="str">
            <v/>
          </cell>
          <cell r="D3818" t="str">
            <v>COSTO NETO</v>
          </cell>
          <cell r="F3818" t="str">
            <v>Total D=A+B+C</v>
          </cell>
          <cell r="G3818">
            <v>0</v>
          </cell>
        </row>
        <row r="3820">
          <cell r="A3820" t="str">
            <v>ANALISIS DE PRECIOS</v>
          </cell>
        </row>
        <row r="3821">
          <cell r="A3821" t="str">
            <v>COMITENTE:</v>
          </cell>
          <cell r="B3821" t="str">
            <v>INSTITUTO PROVINCIAL DE LA VIVIENDA</v>
          </cell>
        </row>
        <row r="3822">
          <cell r="A3822" t="str">
            <v>CONTRATISTA:</v>
          </cell>
          <cell r="B3822">
            <v>0</v>
          </cell>
        </row>
        <row r="3823">
          <cell r="A3823" t="str">
            <v>OBRA:</v>
          </cell>
          <cell r="B3823">
            <v>0</v>
          </cell>
          <cell r="F3823" t="str">
            <v>PRECIOS A:</v>
          </cell>
          <cell r="G3823">
            <v>0</v>
          </cell>
        </row>
        <row r="3824">
          <cell r="A3824" t="str">
            <v>UBICACIÓN:</v>
          </cell>
          <cell r="B3824">
            <v>0</v>
          </cell>
        </row>
        <row r="3825">
          <cell r="A3825" t="str">
            <v>RUBRO:</v>
          </cell>
          <cell r="C3825">
            <v>0</v>
          </cell>
        </row>
        <row r="3826">
          <cell r="A3826" t="str">
            <v>ITEM:</v>
          </cell>
          <cell r="B3826" t="str">
            <v/>
          </cell>
          <cell r="C3826" t="str">
            <v/>
          </cell>
          <cell r="F3826" t="str">
            <v>UNIDAD:</v>
          </cell>
          <cell r="G3826" t="str">
            <v/>
          </cell>
        </row>
        <row r="3828">
          <cell r="A3828" t="str">
            <v>DATOS REDETERMINACION</v>
          </cell>
          <cell r="C3828" t="str">
            <v>DESIGNACION</v>
          </cell>
          <cell r="D3828" t="str">
            <v>U</v>
          </cell>
          <cell r="E3828" t="str">
            <v>Cantidad</v>
          </cell>
          <cell r="F3828" t="str">
            <v>$ Unitarios</v>
          </cell>
          <cell r="G3828" t="str">
            <v>$ Parcial</v>
          </cell>
        </row>
        <row r="3829">
          <cell r="A3829" t="str">
            <v>CÓDIGO</v>
          </cell>
          <cell r="B3829" t="str">
            <v>DESCRIPCIÓN</v>
          </cell>
        </row>
        <row r="3830">
          <cell r="A3830" t="str">
            <v>A - MATERIALES</v>
          </cell>
        </row>
        <row r="3831">
          <cell r="A3831" t="str">
            <v/>
          </cell>
          <cell r="B3831" t="str">
            <v/>
          </cell>
          <cell r="D3831" t="str">
            <v/>
          </cell>
          <cell r="F3831">
            <v>0</v>
          </cell>
          <cell r="G3831">
            <v>0</v>
          </cell>
        </row>
        <row r="3832">
          <cell r="A3832" t="str">
            <v/>
          </cell>
          <cell r="B3832" t="str">
            <v/>
          </cell>
          <cell r="D3832" t="str">
            <v/>
          </cell>
          <cell r="F3832">
            <v>0</v>
          </cell>
          <cell r="G3832">
            <v>0</v>
          </cell>
        </row>
        <row r="3833">
          <cell r="A3833" t="str">
            <v/>
          </cell>
          <cell r="B3833" t="str">
            <v/>
          </cell>
          <cell r="D3833" t="str">
            <v/>
          </cell>
          <cell r="F3833">
            <v>0</v>
          </cell>
          <cell r="G3833">
            <v>0</v>
          </cell>
        </row>
        <row r="3834">
          <cell r="A3834" t="str">
            <v/>
          </cell>
          <cell r="B3834" t="str">
            <v/>
          </cell>
          <cell r="D3834" t="str">
            <v/>
          </cell>
          <cell r="F3834">
            <v>0</v>
          </cell>
          <cell r="G3834">
            <v>0</v>
          </cell>
        </row>
        <row r="3835">
          <cell r="A3835" t="str">
            <v/>
          </cell>
          <cell r="B3835" t="str">
            <v/>
          </cell>
          <cell r="D3835" t="str">
            <v/>
          </cell>
          <cell r="F3835">
            <v>0</v>
          </cell>
          <cell r="G3835">
            <v>0</v>
          </cell>
        </row>
        <row r="3836">
          <cell r="A3836" t="str">
            <v/>
          </cell>
          <cell r="B3836" t="str">
            <v/>
          </cell>
          <cell r="D3836" t="str">
            <v/>
          </cell>
          <cell r="F3836">
            <v>0</v>
          </cell>
          <cell r="G3836">
            <v>0</v>
          </cell>
        </row>
        <row r="3837">
          <cell r="A3837" t="str">
            <v/>
          </cell>
          <cell r="B3837" t="str">
            <v/>
          </cell>
          <cell r="D3837" t="str">
            <v/>
          </cell>
          <cell r="F3837">
            <v>0</v>
          </cell>
          <cell r="G3837">
            <v>0</v>
          </cell>
        </row>
        <row r="3838">
          <cell r="A3838" t="str">
            <v/>
          </cell>
          <cell r="B3838" t="str">
            <v/>
          </cell>
          <cell r="D3838" t="str">
            <v/>
          </cell>
          <cell r="F3838">
            <v>0</v>
          </cell>
          <cell r="G3838">
            <v>0</v>
          </cell>
        </row>
        <row r="3839">
          <cell r="A3839" t="str">
            <v/>
          </cell>
          <cell r="B3839" t="str">
            <v/>
          </cell>
          <cell r="D3839" t="str">
            <v/>
          </cell>
          <cell r="F3839">
            <v>0</v>
          </cell>
          <cell r="G3839">
            <v>0</v>
          </cell>
        </row>
        <row r="3840">
          <cell r="A3840" t="str">
            <v/>
          </cell>
          <cell r="B3840" t="str">
            <v/>
          </cell>
          <cell r="D3840" t="str">
            <v/>
          </cell>
          <cell r="F3840">
            <v>0</v>
          </cell>
          <cell r="G3840">
            <v>0</v>
          </cell>
        </row>
        <row r="3841">
          <cell r="A3841" t="str">
            <v/>
          </cell>
          <cell r="B3841" t="str">
            <v/>
          </cell>
          <cell r="D3841" t="str">
            <v/>
          </cell>
          <cell r="F3841">
            <v>0</v>
          </cell>
          <cell r="G3841">
            <v>0</v>
          </cell>
        </row>
        <row r="3842">
          <cell r="A3842" t="str">
            <v/>
          </cell>
          <cell r="B3842" t="str">
            <v/>
          </cell>
          <cell r="D3842" t="str">
            <v/>
          </cell>
          <cell r="F3842">
            <v>0</v>
          </cell>
          <cell r="G3842">
            <v>0</v>
          </cell>
        </row>
        <row r="3843">
          <cell r="A3843" t="str">
            <v/>
          </cell>
          <cell r="B3843" t="str">
            <v/>
          </cell>
          <cell r="D3843" t="str">
            <v/>
          </cell>
          <cell r="F3843">
            <v>0</v>
          </cell>
          <cell r="G3843">
            <v>0</v>
          </cell>
        </row>
        <row r="3844">
          <cell r="A3844" t="str">
            <v/>
          </cell>
          <cell r="B3844" t="str">
            <v/>
          </cell>
          <cell r="D3844" t="str">
            <v/>
          </cell>
          <cell r="F3844">
            <v>0</v>
          </cell>
          <cell r="G3844">
            <v>0</v>
          </cell>
        </row>
        <row r="3845">
          <cell r="A3845" t="str">
            <v/>
          </cell>
          <cell r="B3845" t="str">
            <v/>
          </cell>
          <cell r="D3845" t="str">
            <v/>
          </cell>
          <cell r="F3845">
            <v>0</v>
          </cell>
          <cell r="G3845">
            <v>0</v>
          </cell>
        </row>
        <row r="3846">
          <cell r="A3846" t="str">
            <v/>
          </cell>
          <cell r="B3846" t="str">
            <v/>
          </cell>
          <cell r="D3846" t="str">
            <v/>
          </cell>
          <cell r="F3846">
            <v>0</v>
          </cell>
          <cell r="G3846">
            <v>0</v>
          </cell>
        </row>
        <row r="3847">
          <cell r="A3847" t="str">
            <v/>
          </cell>
          <cell r="B3847" t="str">
            <v/>
          </cell>
          <cell r="D3847" t="str">
            <v/>
          </cell>
          <cell r="F3847">
            <v>0</v>
          </cell>
          <cell r="G3847">
            <v>0</v>
          </cell>
        </row>
        <row r="3848">
          <cell r="A3848" t="str">
            <v/>
          </cell>
          <cell r="B3848" t="str">
            <v/>
          </cell>
          <cell r="D3848" t="str">
            <v/>
          </cell>
          <cell r="F3848">
            <v>0</v>
          </cell>
          <cell r="G3848">
            <v>0</v>
          </cell>
        </row>
        <row r="3849">
          <cell r="A3849" t="str">
            <v/>
          </cell>
          <cell r="B3849" t="str">
            <v/>
          </cell>
          <cell r="D3849" t="str">
            <v/>
          </cell>
          <cell r="F3849">
            <v>0</v>
          </cell>
          <cell r="G3849">
            <v>0</v>
          </cell>
        </row>
        <row r="3850">
          <cell r="A3850" t="str">
            <v/>
          </cell>
          <cell r="B3850" t="str">
            <v/>
          </cell>
          <cell r="D3850" t="str">
            <v/>
          </cell>
          <cell r="F3850">
            <v>0</v>
          </cell>
          <cell r="G3850">
            <v>0</v>
          </cell>
        </row>
        <row r="3851">
          <cell r="F3851" t="str">
            <v>Total A</v>
          </cell>
          <cell r="G3851">
            <v>0</v>
          </cell>
        </row>
        <row r="3852">
          <cell r="A3852" t="str">
            <v>B - MANO DE OBRA</v>
          </cell>
        </row>
        <row r="3853">
          <cell r="A3853" t="str">
            <v/>
          </cell>
          <cell r="B3853" t="str">
            <v/>
          </cell>
          <cell r="D3853" t="str">
            <v/>
          </cell>
          <cell r="F3853">
            <v>0</v>
          </cell>
          <cell r="G3853">
            <v>0</v>
          </cell>
        </row>
        <row r="3854">
          <cell r="A3854" t="str">
            <v/>
          </cell>
          <cell r="B3854" t="str">
            <v/>
          </cell>
          <cell r="D3854" t="str">
            <v/>
          </cell>
          <cell r="F3854">
            <v>0</v>
          </cell>
          <cell r="G3854">
            <v>0</v>
          </cell>
        </row>
        <row r="3855">
          <cell r="A3855" t="str">
            <v/>
          </cell>
          <cell r="B3855" t="str">
            <v/>
          </cell>
          <cell r="D3855" t="str">
            <v/>
          </cell>
          <cell r="F3855">
            <v>0</v>
          </cell>
          <cell r="G3855">
            <v>0</v>
          </cell>
        </row>
        <row r="3856">
          <cell r="A3856" t="str">
            <v/>
          </cell>
          <cell r="B3856" t="str">
            <v/>
          </cell>
          <cell r="D3856" t="str">
            <v/>
          </cell>
          <cell r="F3856">
            <v>0</v>
          </cell>
          <cell r="G3856">
            <v>0</v>
          </cell>
        </row>
        <row r="3857">
          <cell r="A3857" t="str">
            <v/>
          </cell>
          <cell r="B3857" t="str">
            <v/>
          </cell>
          <cell r="D3857" t="str">
            <v/>
          </cell>
          <cell r="F3857">
            <v>0</v>
          </cell>
          <cell r="G3857">
            <v>0</v>
          </cell>
        </row>
        <row r="3858">
          <cell r="A3858" t="str">
            <v/>
          </cell>
          <cell r="B3858" t="str">
            <v/>
          </cell>
          <cell r="D3858" t="str">
            <v/>
          </cell>
          <cell r="F3858">
            <v>0</v>
          </cell>
          <cell r="G3858">
            <v>0</v>
          </cell>
        </row>
        <row r="3859">
          <cell r="A3859" t="str">
            <v/>
          </cell>
          <cell r="B3859" t="str">
            <v/>
          </cell>
          <cell r="D3859" t="str">
            <v/>
          </cell>
          <cell r="F3859">
            <v>0</v>
          </cell>
          <cell r="G3859">
            <v>0</v>
          </cell>
        </row>
        <row r="3860">
          <cell r="A3860" t="str">
            <v/>
          </cell>
          <cell r="B3860" t="str">
            <v/>
          </cell>
          <cell r="D3860" t="str">
            <v/>
          </cell>
          <cell r="F3860">
            <v>0</v>
          </cell>
          <cell r="G3860">
            <v>0</v>
          </cell>
        </row>
        <row r="3861">
          <cell r="F3861" t="str">
            <v>Total B</v>
          </cell>
          <cell r="G3861">
            <v>0</v>
          </cell>
        </row>
        <row r="3862">
          <cell r="A3862" t="str">
            <v>C - EQUIPOS</v>
          </cell>
        </row>
        <row r="3863">
          <cell r="A3863" t="str">
            <v/>
          </cell>
          <cell r="B3863" t="str">
            <v/>
          </cell>
          <cell r="D3863" t="str">
            <v/>
          </cell>
          <cell r="F3863">
            <v>0</v>
          </cell>
          <cell r="G3863">
            <v>0</v>
          </cell>
        </row>
        <row r="3864">
          <cell r="A3864" t="str">
            <v/>
          </cell>
          <cell r="B3864" t="str">
            <v/>
          </cell>
          <cell r="D3864" t="str">
            <v/>
          </cell>
          <cell r="F3864">
            <v>0</v>
          </cell>
          <cell r="G3864">
            <v>0</v>
          </cell>
        </row>
        <row r="3865">
          <cell r="A3865" t="str">
            <v/>
          </cell>
          <cell r="B3865" t="str">
            <v/>
          </cell>
          <cell r="D3865" t="str">
            <v/>
          </cell>
          <cell r="F3865">
            <v>0</v>
          </cell>
          <cell r="G3865">
            <v>0</v>
          </cell>
        </row>
        <row r="3866">
          <cell r="A3866" t="str">
            <v/>
          </cell>
          <cell r="B3866" t="str">
            <v/>
          </cell>
          <cell r="D3866" t="str">
            <v/>
          </cell>
          <cell r="F3866">
            <v>0</v>
          </cell>
          <cell r="G3866">
            <v>0</v>
          </cell>
        </row>
        <row r="3867">
          <cell r="A3867" t="str">
            <v/>
          </cell>
          <cell r="B3867" t="str">
            <v/>
          </cell>
          <cell r="D3867" t="str">
            <v/>
          </cell>
          <cell r="F3867">
            <v>0</v>
          </cell>
          <cell r="G3867">
            <v>0</v>
          </cell>
        </row>
        <row r="3868">
          <cell r="A3868" t="str">
            <v/>
          </cell>
          <cell r="B3868" t="str">
            <v/>
          </cell>
          <cell r="D3868" t="str">
            <v/>
          </cell>
          <cell r="F3868">
            <v>0</v>
          </cell>
          <cell r="G3868">
            <v>0</v>
          </cell>
        </row>
        <row r="3869">
          <cell r="A3869" t="str">
            <v/>
          </cell>
          <cell r="B3869" t="str">
            <v/>
          </cell>
          <cell r="D3869" t="str">
            <v/>
          </cell>
          <cell r="F3869">
            <v>0</v>
          </cell>
          <cell r="G3869">
            <v>0</v>
          </cell>
        </row>
        <row r="3870">
          <cell r="A3870" t="str">
            <v/>
          </cell>
          <cell r="B3870" t="str">
            <v/>
          </cell>
          <cell r="D3870" t="str">
            <v/>
          </cell>
          <cell r="F3870">
            <v>0</v>
          </cell>
          <cell r="G3870">
            <v>0</v>
          </cell>
        </row>
        <row r="3871">
          <cell r="A3871" t="str">
            <v/>
          </cell>
          <cell r="B3871" t="str">
            <v/>
          </cell>
          <cell r="D3871" t="str">
            <v/>
          </cell>
          <cell r="F3871">
            <v>0</v>
          </cell>
          <cell r="G3871">
            <v>0</v>
          </cell>
        </row>
        <row r="3872">
          <cell r="A3872" t="str">
            <v/>
          </cell>
          <cell r="B3872" t="str">
            <v/>
          </cell>
          <cell r="D3872" t="str">
            <v/>
          </cell>
          <cell r="F3872">
            <v>0</v>
          </cell>
          <cell r="G3872">
            <v>0</v>
          </cell>
        </row>
        <row r="3873">
          <cell r="F3873" t="str">
            <v>Total C</v>
          </cell>
          <cell r="G3873">
            <v>0</v>
          </cell>
        </row>
        <row r="3875">
          <cell r="A3875" t="str">
            <v/>
          </cell>
          <cell r="B3875" t="str">
            <v/>
          </cell>
          <cell r="D3875" t="str">
            <v>COSTO NETO</v>
          </cell>
          <cell r="F3875" t="str">
            <v>Total D=A+B+C</v>
          </cell>
          <cell r="G3875">
            <v>0</v>
          </cell>
        </row>
        <row r="3877">
          <cell r="A3877" t="str">
            <v>ANALISIS DE PRECIOS</v>
          </cell>
        </row>
        <row r="3878">
          <cell r="A3878" t="str">
            <v>COMITENTE:</v>
          </cell>
          <cell r="B3878" t="str">
            <v>INSTITUTO PROVINCIAL DE LA VIVIENDA</v>
          </cell>
        </row>
        <row r="3879">
          <cell r="A3879" t="str">
            <v>CONTRATISTA:</v>
          </cell>
          <cell r="B3879">
            <v>0</v>
          </cell>
        </row>
        <row r="3880">
          <cell r="A3880" t="str">
            <v>OBRA:</v>
          </cell>
          <cell r="B3880">
            <v>0</v>
          </cell>
          <cell r="F3880" t="str">
            <v>PRECIOS A:</v>
          </cell>
          <cell r="G3880">
            <v>0</v>
          </cell>
        </row>
        <row r="3881">
          <cell r="A3881" t="str">
            <v>UBICACIÓN:</v>
          </cell>
          <cell r="B3881">
            <v>0</v>
          </cell>
        </row>
        <row r="3882">
          <cell r="A3882" t="str">
            <v>RUBRO:</v>
          </cell>
          <cell r="C3882">
            <v>0</v>
          </cell>
        </row>
        <row r="3883">
          <cell r="A3883" t="str">
            <v>ITEM:</v>
          </cell>
          <cell r="B3883" t="str">
            <v/>
          </cell>
          <cell r="C3883" t="str">
            <v/>
          </cell>
          <cell r="F3883" t="str">
            <v>UNIDAD:</v>
          </cell>
          <cell r="G3883" t="str">
            <v/>
          </cell>
        </row>
        <row r="3885">
          <cell r="A3885" t="str">
            <v>DATOS REDETERMINACION</v>
          </cell>
          <cell r="C3885" t="str">
            <v>DESIGNACION</v>
          </cell>
          <cell r="D3885" t="str">
            <v>U</v>
          </cell>
          <cell r="E3885" t="str">
            <v>Cantidad</v>
          </cell>
          <cell r="F3885" t="str">
            <v>$ Unitarios</v>
          </cell>
          <cell r="G3885" t="str">
            <v>$ Parcial</v>
          </cell>
        </row>
        <row r="3886">
          <cell r="A3886" t="str">
            <v>CÓDIGO</v>
          </cell>
          <cell r="B3886" t="str">
            <v>DESCRIPCIÓN</v>
          </cell>
        </row>
        <row r="3887">
          <cell r="A3887" t="str">
            <v>A - MATERIALES</v>
          </cell>
        </row>
        <row r="3888">
          <cell r="A3888" t="str">
            <v/>
          </cell>
          <cell r="B3888" t="str">
            <v/>
          </cell>
          <cell r="D3888" t="str">
            <v/>
          </cell>
          <cell r="F3888">
            <v>0</v>
          </cell>
          <cell r="G3888">
            <v>0</v>
          </cell>
        </row>
        <row r="3889">
          <cell r="A3889" t="str">
            <v/>
          </cell>
          <cell r="B3889" t="str">
            <v/>
          </cell>
          <cell r="D3889" t="str">
            <v/>
          </cell>
          <cell r="F3889">
            <v>0</v>
          </cell>
          <cell r="G3889">
            <v>0</v>
          </cell>
        </row>
        <row r="3890">
          <cell r="A3890" t="str">
            <v/>
          </cell>
          <cell r="B3890" t="str">
            <v/>
          </cell>
          <cell r="D3890" t="str">
            <v/>
          </cell>
          <cell r="F3890">
            <v>0</v>
          </cell>
          <cell r="G3890">
            <v>0</v>
          </cell>
        </row>
        <row r="3891">
          <cell r="A3891" t="str">
            <v/>
          </cell>
          <cell r="B3891" t="str">
            <v/>
          </cell>
          <cell r="D3891" t="str">
            <v/>
          </cell>
          <cell r="F3891">
            <v>0</v>
          </cell>
          <cell r="G3891">
            <v>0</v>
          </cell>
        </row>
        <row r="3892">
          <cell r="A3892" t="str">
            <v/>
          </cell>
          <cell r="B3892" t="str">
            <v/>
          </cell>
          <cell r="D3892" t="str">
            <v/>
          </cell>
          <cell r="F3892">
            <v>0</v>
          </cell>
          <cell r="G3892">
            <v>0</v>
          </cell>
        </row>
        <row r="3893">
          <cell r="A3893" t="str">
            <v/>
          </cell>
          <cell r="B3893" t="str">
            <v/>
          </cell>
          <cell r="D3893" t="str">
            <v/>
          </cell>
          <cell r="F3893">
            <v>0</v>
          </cell>
          <cell r="G3893">
            <v>0</v>
          </cell>
        </row>
        <row r="3894">
          <cell r="A3894" t="str">
            <v/>
          </cell>
          <cell r="B3894" t="str">
            <v/>
          </cell>
          <cell r="D3894" t="str">
            <v/>
          </cell>
          <cell r="F3894">
            <v>0</v>
          </cell>
          <cell r="G3894">
            <v>0</v>
          </cell>
        </row>
        <row r="3895">
          <cell r="A3895" t="str">
            <v/>
          </cell>
          <cell r="B3895" t="str">
            <v/>
          </cell>
          <cell r="D3895" t="str">
            <v/>
          </cell>
          <cell r="F3895">
            <v>0</v>
          </cell>
          <cell r="G3895">
            <v>0</v>
          </cell>
        </row>
        <row r="3896">
          <cell r="A3896" t="str">
            <v/>
          </cell>
          <cell r="B3896" t="str">
            <v/>
          </cell>
          <cell r="D3896" t="str">
            <v/>
          </cell>
          <cell r="F3896">
            <v>0</v>
          </cell>
          <cell r="G3896">
            <v>0</v>
          </cell>
        </row>
        <row r="3897">
          <cell r="A3897" t="str">
            <v/>
          </cell>
          <cell r="B3897" t="str">
            <v/>
          </cell>
          <cell r="D3897" t="str">
            <v/>
          </cell>
          <cell r="F3897">
            <v>0</v>
          </cell>
          <cell r="G3897">
            <v>0</v>
          </cell>
        </row>
        <row r="3898">
          <cell r="A3898" t="str">
            <v/>
          </cell>
          <cell r="B3898" t="str">
            <v/>
          </cell>
          <cell r="D3898" t="str">
            <v/>
          </cell>
          <cell r="F3898">
            <v>0</v>
          </cell>
          <cell r="G3898">
            <v>0</v>
          </cell>
        </row>
        <row r="3899">
          <cell r="A3899" t="str">
            <v/>
          </cell>
          <cell r="B3899" t="str">
            <v/>
          </cell>
          <cell r="D3899" t="str">
            <v/>
          </cell>
          <cell r="F3899">
            <v>0</v>
          </cell>
          <cell r="G3899">
            <v>0</v>
          </cell>
        </row>
        <row r="3900">
          <cell r="A3900" t="str">
            <v/>
          </cell>
          <cell r="B3900" t="str">
            <v/>
          </cell>
          <cell r="D3900" t="str">
            <v/>
          </cell>
          <cell r="F3900">
            <v>0</v>
          </cell>
          <cell r="G3900">
            <v>0</v>
          </cell>
        </row>
        <row r="3901">
          <cell r="A3901" t="str">
            <v/>
          </cell>
          <cell r="B3901" t="str">
            <v/>
          </cell>
          <cell r="D3901" t="str">
            <v/>
          </cell>
          <cell r="F3901">
            <v>0</v>
          </cell>
          <cell r="G3901">
            <v>0</v>
          </cell>
        </row>
        <row r="3902">
          <cell r="A3902" t="str">
            <v/>
          </cell>
          <cell r="B3902" t="str">
            <v/>
          </cell>
          <cell r="D3902" t="str">
            <v/>
          </cell>
          <cell r="F3902">
            <v>0</v>
          </cell>
          <cell r="G3902">
            <v>0</v>
          </cell>
        </row>
        <row r="3903">
          <cell r="A3903" t="str">
            <v/>
          </cell>
          <cell r="B3903" t="str">
            <v/>
          </cell>
          <cell r="D3903" t="str">
            <v/>
          </cell>
          <cell r="F3903">
            <v>0</v>
          </cell>
          <cell r="G3903">
            <v>0</v>
          </cell>
        </row>
        <row r="3904">
          <cell r="A3904" t="str">
            <v/>
          </cell>
          <cell r="B3904" t="str">
            <v/>
          </cell>
          <cell r="D3904" t="str">
            <v/>
          </cell>
          <cell r="F3904">
            <v>0</v>
          </cell>
          <cell r="G3904">
            <v>0</v>
          </cell>
        </row>
        <row r="3905">
          <cell r="A3905" t="str">
            <v/>
          </cell>
          <cell r="B3905" t="str">
            <v/>
          </cell>
          <cell r="D3905" t="str">
            <v/>
          </cell>
          <cell r="F3905">
            <v>0</v>
          </cell>
          <cell r="G3905">
            <v>0</v>
          </cell>
        </row>
        <row r="3906">
          <cell r="A3906" t="str">
            <v/>
          </cell>
          <cell r="B3906" t="str">
            <v/>
          </cell>
          <cell r="D3906" t="str">
            <v/>
          </cell>
          <cell r="F3906">
            <v>0</v>
          </cell>
          <cell r="G3906">
            <v>0</v>
          </cell>
        </row>
        <row r="3907">
          <cell r="A3907" t="str">
            <v/>
          </cell>
          <cell r="B3907" t="str">
            <v/>
          </cell>
          <cell r="D3907" t="str">
            <v/>
          </cell>
          <cell r="F3907">
            <v>0</v>
          </cell>
          <cell r="G3907">
            <v>0</v>
          </cell>
        </row>
        <row r="3908">
          <cell r="F3908" t="str">
            <v>Total A</v>
          </cell>
          <cell r="G3908">
            <v>0</v>
          </cell>
        </row>
        <row r="3909">
          <cell r="A3909" t="str">
            <v>B - MANO DE OBRA</v>
          </cell>
        </row>
        <row r="3910">
          <cell r="A3910" t="str">
            <v/>
          </cell>
          <cell r="B3910" t="str">
            <v/>
          </cell>
          <cell r="D3910" t="str">
            <v/>
          </cell>
          <cell r="F3910">
            <v>0</v>
          </cell>
          <cell r="G3910">
            <v>0</v>
          </cell>
        </row>
        <row r="3911">
          <cell r="A3911" t="str">
            <v/>
          </cell>
          <cell r="B3911" t="str">
            <v/>
          </cell>
          <cell r="D3911" t="str">
            <v/>
          </cell>
          <cell r="F3911">
            <v>0</v>
          </cell>
          <cell r="G3911">
            <v>0</v>
          </cell>
        </row>
        <row r="3912">
          <cell r="A3912" t="str">
            <v/>
          </cell>
          <cell r="B3912" t="str">
            <v/>
          </cell>
          <cell r="D3912" t="str">
            <v/>
          </cell>
          <cell r="F3912">
            <v>0</v>
          </cell>
          <cell r="G3912">
            <v>0</v>
          </cell>
        </row>
        <row r="3913">
          <cell r="A3913" t="str">
            <v/>
          </cell>
          <cell r="B3913" t="str">
            <v/>
          </cell>
          <cell r="D3913" t="str">
            <v/>
          </cell>
          <cell r="F3913">
            <v>0</v>
          </cell>
          <cell r="G3913">
            <v>0</v>
          </cell>
        </row>
        <row r="3914">
          <cell r="A3914" t="str">
            <v/>
          </cell>
          <cell r="B3914" t="str">
            <v/>
          </cell>
          <cell r="D3914" t="str">
            <v/>
          </cell>
          <cell r="F3914">
            <v>0</v>
          </cell>
          <cell r="G3914">
            <v>0</v>
          </cell>
        </row>
        <row r="3915">
          <cell r="A3915" t="str">
            <v/>
          </cell>
          <cell r="B3915" t="str">
            <v/>
          </cell>
          <cell r="D3915" t="str">
            <v/>
          </cell>
          <cell r="F3915">
            <v>0</v>
          </cell>
          <cell r="G3915">
            <v>0</v>
          </cell>
        </row>
        <row r="3916">
          <cell r="A3916" t="str">
            <v/>
          </cell>
          <cell r="B3916" t="str">
            <v/>
          </cell>
          <cell r="D3916" t="str">
            <v/>
          </cell>
          <cell r="F3916">
            <v>0</v>
          </cell>
          <cell r="G3916">
            <v>0</v>
          </cell>
        </row>
        <row r="3917">
          <cell r="A3917" t="str">
            <v/>
          </cell>
          <cell r="B3917" t="str">
            <v/>
          </cell>
          <cell r="D3917" t="str">
            <v/>
          </cell>
          <cell r="F3917">
            <v>0</v>
          </cell>
          <cell r="G3917">
            <v>0</v>
          </cell>
        </row>
        <row r="3918">
          <cell r="F3918" t="str">
            <v>Total B</v>
          </cell>
          <cell r="G3918">
            <v>0</v>
          </cell>
        </row>
        <row r="3919">
          <cell r="A3919" t="str">
            <v>C - EQUIPOS</v>
          </cell>
        </row>
        <row r="3920">
          <cell r="A3920" t="str">
            <v/>
          </cell>
          <cell r="B3920" t="str">
            <v/>
          </cell>
          <cell r="D3920" t="str">
            <v/>
          </cell>
          <cell r="F3920">
            <v>0</v>
          </cell>
          <cell r="G3920">
            <v>0</v>
          </cell>
        </row>
        <row r="3921">
          <cell r="A3921" t="str">
            <v/>
          </cell>
          <cell r="B3921" t="str">
            <v/>
          </cell>
          <cell r="D3921" t="str">
            <v/>
          </cell>
          <cell r="F3921">
            <v>0</v>
          </cell>
          <cell r="G3921">
            <v>0</v>
          </cell>
        </row>
        <row r="3922">
          <cell r="A3922" t="str">
            <v/>
          </cell>
          <cell r="B3922" t="str">
            <v/>
          </cell>
          <cell r="D3922" t="str">
            <v/>
          </cell>
          <cell r="F3922">
            <v>0</v>
          </cell>
          <cell r="G3922">
            <v>0</v>
          </cell>
        </row>
        <row r="3923">
          <cell r="A3923" t="str">
            <v/>
          </cell>
          <cell r="B3923" t="str">
            <v/>
          </cell>
          <cell r="D3923" t="str">
            <v/>
          </cell>
          <cell r="F3923">
            <v>0</v>
          </cell>
          <cell r="G3923">
            <v>0</v>
          </cell>
        </row>
        <row r="3924">
          <cell r="A3924" t="str">
            <v/>
          </cell>
          <cell r="B3924" t="str">
            <v/>
          </cell>
          <cell r="D3924" t="str">
            <v/>
          </cell>
          <cell r="F3924">
            <v>0</v>
          </cell>
          <cell r="G3924">
            <v>0</v>
          </cell>
        </row>
        <row r="3925">
          <cell r="A3925" t="str">
            <v/>
          </cell>
          <cell r="B3925" t="str">
            <v/>
          </cell>
          <cell r="D3925" t="str">
            <v/>
          </cell>
          <cell r="F3925">
            <v>0</v>
          </cell>
          <cell r="G3925">
            <v>0</v>
          </cell>
        </row>
        <row r="3926">
          <cell r="A3926" t="str">
            <v/>
          </cell>
          <cell r="B3926" t="str">
            <v/>
          </cell>
          <cell r="D3926" t="str">
            <v/>
          </cell>
          <cell r="F3926">
            <v>0</v>
          </cell>
          <cell r="G3926">
            <v>0</v>
          </cell>
        </row>
        <row r="3927">
          <cell r="A3927" t="str">
            <v/>
          </cell>
          <cell r="B3927" t="str">
            <v/>
          </cell>
          <cell r="D3927" t="str">
            <v/>
          </cell>
          <cell r="F3927">
            <v>0</v>
          </cell>
          <cell r="G3927">
            <v>0</v>
          </cell>
        </row>
        <row r="3928">
          <cell r="A3928" t="str">
            <v/>
          </cell>
          <cell r="B3928" t="str">
            <v/>
          </cell>
          <cell r="D3928" t="str">
            <v/>
          </cell>
          <cell r="F3928">
            <v>0</v>
          </cell>
          <cell r="G3928">
            <v>0</v>
          </cell>
        </row>
        <row r="3929">
          <cell r="A3929" t="str">
            <v/>
          </cell>
          <cell r="B3929" t="str">
            <v/>
          </cell>
          <cell r="D3929" t="str">
            <v/>
          </cell>
          <cell r="F3929">
            <v>0</v>
          </cell>
          <cell r="G3929">
            <v>0</v>
          </cell>
        </row>
        <row r="3930">
          <cell r="F3930" t="str">
            <v>Total C</v>
          </cell>
          <cell r="G3930">
            <v>0</v>
          </cell>
        </row>
        <row r="3932">
          <cell r="A3932" t="str">
            <v/>
          </cell>
          <cell r="B3932" t="str">
            <v/>
          </cell>
          <cell r="D3932" t="str">
            <v>COSTO NETO</v>
          </cell>
          <cell r="F3932" t="str">
            <v>Total D=A+B+C</v>
          </cell>
          <cell r="G3932">
            <v>0</v>
          </cell>
        </row>
        <row r="3934">
          <cell r="A3934" t="str">
            <v>ANALISIS DE PRECIOS</v>
          </cell>
        </row>
        <row r="3935">
          <cell r="A3935" t="str">
            <v>COMITENTE:</v>
          </cell>
          <cell r="B3935" t="str">
            <v>INSTITUTO PROVINCIAL DE LA VIVIENDA</v>
          </cell>
        </row>
        <row r="3936">
          <cell r="A3936" t="str">
            <v>CONTRATISTA:</v>
          </cell>
          <cell r="B3936">
            <v>0</v>
          </cell>
        </row>
        <row r="3937">
          <cell r="A3937" t="str">
            <v>OBRA:</v>
          </cell>
          <cell r="B3937">
            <v>0</v>
          </cell>
          <cell r="F3937" t="str">
            <v>PRECIOS A:</v>
          </cell>
          <cell r="G3937">
            <v>0</v>
          </cell>
        </row>
        <row r="3938">
          <cell r="A3938" t="str">
            <v>UBICACIÓN:</v>
          </cell>
          <cell r="B3938">
            <v>0</v>
          </cell>
        </row>
        <row r="3939">
          <cell r="A3939" t="str">
            <v>RUBRO:</v>
          </cell>
          <cell r="C3939">
            <v>0</v>
          </cell>
        </row>
        <row r="3940">
          <cell r="A3940" t="str">
            <v>ITEM:</v>
          </cell>
          <cell r="B3940" t="str">
            <v/>
          </cell>
          <cell r="C3940" t="str">
            <v/>
          </cell>
          <cell r="F3940" t="str">
            <v>UNIDAD:</v>
          </cell>
          <cell r="G3940" t="str">
            <v/>
          </cell>
        </row>
        <row r="3942">
          <cell r="A3942" t="str">
            <v>DATOS REDETERMINACION</v>
          </cell>
          <cell r="C3942" t="str">
            <v>DESIGNACION</v>
          </cell>
          <cell r="D3942" t="str">
            <v>U</v>
          </cell>
          <cell r="E3942" t="str">
            <v>Cantidad</v>
          </cell>
          <cell r="F3942" t="str">
            <v>$ Unitarios</v>
          </cell>
          <cell r="G3942" t="str">
            <v>$ Parcial</v>
          </cell>
        </row>
        <row r="3943">
          <cell r="A3943" t="str">
            <v>CÓDIGO</v>
          </cell>
          <cell r="B3943" t="str">
            <v>DESCRIPCIÓN</v>
          </cell>
        </row>
        <row r="3944">
          <cell r="A3944" t="str">
            <v>A - MATERIALES</v>
          </cell>
        </row>
        <row r="3945">
          <cell r="A3945" t="str">
            <v/>
          </cell>
          <cell r="B3945" t="str">
            <v/>
          </cell>
          <cell r="D3945" t="str">
            <v/>
          </cell>
          <cell r="F3945">
            <v>0</v>
          </cell>
          <cell r="G3945">
            <v>0</v>
          </cell>
        </row>
        <row r="3946">
          <cell r="A3946" t="str">
            <v/>
          </cell>
          <cell r="B3946" t="str">
            <v/>
          </cell>
          <cell r="D3946" t="str">
            <v/>
          </cell>
          <cell r="F3946">
            <v>0</v>
          </cell>
          <cell r="G3946">
            <v>0</v>
          </cell>
        </row>
        <row r="3947">
          <cell r="A3947" t="str">
            <v/>
          </cell>
          <cell r="B3947" t="str">
            <v/>
          </cell>
          <cell r="D3947" t="str">
            <v/>
          </cell>
          <cell r="F3947">
            <v>0</v>
          </cell>
          <cell r="G3947">
            <v>0</v>
          </cell>
        </row>
        <row r="3948">
          <cell r="A3948" t="str">
            <v/>
          </cell>
          <cell r="B3948" t="str">
            <v/>
          </cell>
          <cell r="D3948" t="str">
            <v/>
          </cell>
          <cell r="F3948">
            <v>0</v>
          </cell>
          <cell r="G3948">
            <v>0</v>
          </cell>
        </row>
        <row r="3949">
          <cell r="A3949" t="str">
            <v/>
          </cell>
          <cell r="B3949" t="str">
            <v/>
          </cell>
          <cell r="D3949" t="str">
            <v/>
          </cell>
          <cell r="F3949">
            <v>0</v>
          </cell>
          <cell r="G3949">
            <v>0</v>
          </cell>
        </row>
        <row r="3950">
          <cell r="A3950" t="str">
            <v/>
          </cell>
          <cell r="B3950" t="str">
            <v/>
          </cell>
          <cell r="D3950" t="str">
            <v/>
          </cell>
          <cell r="F3950">
            <v>0</v>
          </cell>
          <cell r="G3950">
            <v>0</v>
          </cell>
        </row>
        <row r="3951">
          <cell r="A3951" t="str">
            <v/>
          </cell>
          <cell r="B3951" t="str">
            <v/>
          </cell>
          <cell r="D3951" t="str">
            <v/>
          </cell>
          <cell r="F3951">
            <v>0</v>
          </cell>
          <cell r="G3951">
            <v>0</v>
          </cell>
        </row>
        <row r="3952">
          <cell r="A3952" t="str">
            <v/>
          </cell>
          <cell r="B3952" t="str">
            <v/>
          </cell>
          <cell r="D3952" t="str">
            <v/>
          </cell>
          <cell r="F3952">
            <v>0</v>
          </cell>
          <cell r="G3952">
            <v>0</v>
          </cell>
        </row>
        <row r="3953">
          <cell r="A3953" t="str">
            <v/>
          </cell>
          <cell r="B3953" t="str">
            <v/>
          </cell>
          <cell r="D3953" t="str">
            <v/>
          </cell>
          <cell r="F3953">
            <v>0</v>
          </cell>
          <cell r="G3953">
            <v>0</v>
          </cell>
        </row>
        <row r="3954">
          <cell r="A3954" t="str">
            <v/>
          </cell>
          <cell r="B3954" t="str">
            <v/>
          </cell>
          <cell r="D3954" t="str">
            <v/>
          </cell>
          <cell r="F3954">
            <v>0</v>
          </cell>
          <cell r="G3954">
            <v>0</v>
          </cell>
        </row>
        <row r="3955">
          <cell r="A3955" t="str">
            <v/>
          </cell>
          <cell r="B3955" t="str">
            <v/>
          </cell>
          <cell r="D3955" t="str">
            <v/>
          </cell>
          <cell r="F3955">
            <v>0</v>
          </cell>
          <cell r="G3955">
            <v>0</v>
          </cell>
        </row>
        <row r="3956">
          <cell r="A3956" t="str">
            <v/>
          </cell>
          <cell r="B3956" t="str">
            <v/>
          </cell>
          <cell r="D3956" t="str">
            <v/>
          </cell>
          <cell r="F3956">
            <v>0</v>
          </cell>
          <cell r="G3956">
            <v>0</v>
          </cell>
        </row>
        <row r="3957">
          <cell r="A3957" t="str">
            <v/>
          </cell>
          <cell r="B3957" t="str">
            <v/>
          </cell>
          <cell r="D3957" t="str">
            <v/>
          </cell>
          <cell r="F3957">
            <v>0</v>
          </cell>
          <cell r="G3957">
            <v>0</v>
          </cell>
        </row>
        <row r="3958">
          <cell r="A3958" t="str">
            <v/>
          </cell>
          <cell r="B3958" t="str">
            <v/>
          </cell>
          <cell r="D3958" t="str">
            <v/>
          </cell>
          <cell r="F3958">
            <v>0</v>
          </cell>
          <cell r="G3958">
            <v>0</v>
          </cell>
        </row>
        <row r="3959">
          <cell r="A3959" t="str">
            <v/>
          </cell>
          <cell r="B3959" t="str">
            <v/>
          </cell>
          <cell r="D3959" t="str">
            <v/>
          </cell>
          <cell r="F3959">
            <v>0</v>
          </cell>
          <cell r="G3959">
            <v>0</v>
          </cell>
        </row>
        <row r="3960">
          <cell r="A3960" t="str">
            <v/>
          </cell>
          <cell r="B3960" t="str">
            <v/>
          </cell>
          <cell r="D3960" t="str">
            <v/>
          </cell>
          <cell r="F3960">
            <v>0</v>
          </cell>
          <cell r="G3960">
            <v>0</v>
          </cell>
        </row>
        <row r="3961">
          <cell r="A3961" t="str">
            <v/>
          </cell>
          <cell r="B3961" t="str">
            <v/>
          </cell>
          <cell r="D3961" t="str">
            <v/>
          </cell>
          <cell r="F3961">
            <v>0</v>
          </cell>
          <cell r="G3961">
            <v>0</v>
          </cell>
        </row>
        <row r="3962">
          <cell r="A3962" t="str">
            <v/>
          </cell>
          <cell r="B3962" t="str">
            <v/>
          </cell>
          <cell r="D3962" t="str">
            <v/>
          </cell>
          <cell r="F3962">
            <v>0</v>
          </cell>
          <cell r="G3962">
            <v>0</v>
          </cell>
        </row>
        <row r="3963">
          <cell r="A3963" t="str">
            <v/>
          </cell>
          <cell r="B3963" t="str">
            <v/>
          </cell>
          <cell r="D3963" t="str">
            <v/>
          </cell>
          <cell r="F3963">
            <v>0</v>
          </cell>
          <cell r="G3963">
            <v>0</v>
          </cell>
        </row>
        <row r="3964">
          <cell r="A3964" t="str">
            <v/>
          </cell>
          <cell r="B3964" t="str">
            <v/>
          </cell>
          <cell r="D3964" t="str">
            <v/>
          </cell>
          <cell r="F3964">
            <v>0</v>
          </cell>
          <cell r="G3964">
            <v>0</v>
          </cell>
        </row>
        <row r="3965">
          <cell r="F3965" t="str">
            <v>Total A</v>
          </cell>
          <cell r="G3965">
            <v>0</v>
          </cell>
        </row>
        <row r="3966">
          <cell r="A3966" t="str">
            <v>B - MANO DE OBRA</v>
          </cell>
        </row>
        <row r="3967">
          <cell r="A3967" t="str">
            <v/>
          </cell>
          <cell r="B3967" t="str">
            <v/>
          </cell>
          <cell r="D3967" t="str">
            <v/>
          </cell>
          <cell r="F3967">
            <v>0</v>
          </cell>
          <cell r="G3967">
            <v>0</v>
          </cell>
        </row>
        <row r="3968">
          <cell r="A3968" t="str">
            <v/>
          </cell>
          <cell r="B3968" t="str">
            <v/>
          </cell>
          <cell r="D3968" t="str">
            <v/>
          </cell>
          <cell r="F3968">
            <v>0</v>
          </cell>
          <cell r="G3968">
            <v>0</v>
          </cell>
        </row>
        <row r="3969">
          <cell r="A3969" t="str">
            <v/>
          </cell>
          <cell r="B3969" t="str">
            <v/>
          </cell>
          <cell r="D3969" t="str">
            <v/>
          </cell>
          <cell r="F3969">
            <v>0</v>
          </cell>
          <cell r="G3969">
            <v>0</v>
          </cell>
        </row>
        <row r="3970">
          <cell r="A3970" t="str">
            <v/>
          </cell>
          <cell r="B3970" t="str">
            <v/>
          </cell>
          <cell r="D3970" t="str">
            <v/>
          </cell>
          <cell r="F3970">
            <v>0</v>
          </cell>
          <cell r="G3970">
            <v>0</v>
          </cell>
        </row>
        <row r="3971">
          <cell r="A3971" t="str">
            <v/>
          </cell>
          <cell r="B3971" t="str">
            <v/>
          </cell>
          <cell r="D3971" t="str">
            <v/>
          </cell>
          <cell r="F3971">
            <v>0</v>
          </cell>
          <cell r="G3971">
            <v>0</v>
          </cell>
        </row>
        <row r="3972">
          <cell r="A3972" t="str">
            <v/>
          </cell>
          <cell r="B3972" t="str">
            <v/>
          </cell>
          <cell r="D3972" t="str">
            <v/>
          </cell>
          <cell r="F3972">
            <v>0</v>
          </cell>
          <cell r="G3972">
            <v>0</v>
          </cell>
        </row>
        <row r="3973">
          <cell r="A3973" t="str">
            <v/>
          </cell>
          <cell r="B3973" t="str">
            <v/>
          </cell>
          <cell r="D3973" t="str">
            <v/>
          </cell>
          <cell r="F3973">
            <v>0</v>
          </cell>
          <cell r="G3973">
            <v>0</v>
          </cell>
        </row>
        <row r="3974">
          <cell r="A3974" t="str">
            <v/>
          </cell>
          <cell r="B3974" t="str">
            <v/>
          </cell>
          <cell r="D3974" t="str">
            <v/>
          </cell>
          <cell r="F3974">
            <v>0</v>
          </cell>
          <cell r="G3974">
            <v>0</v>
          </cell>
        </row>
        <row r="3975">
          <cell r="F3975" t="str">
            <v>Total B</v>
          </cell>
          <cell r="G3975">
            <v>0</v>
          </cell>
        </row>
        <row r="3976">
          <cell r="A3976" t="str">
            <v>C - EQUIPOS</v>
          </cell>
        </row>
        <row r="3977">
          <cell r="A3977" t="str">
            <v/>
          </cell>
          <cell r="B3977" t="str">
            <v/>
          </cell>
          <cell r="D3977" t="str">
            <v/>
          </cell>
          <cell r="F3977">
            <v>0</v>
          </cell>
          <cell r="G3977">
            <v>0</v>
          </cell>
        </row>
        <row r="3978">
          <cell r="A3978" t="str">
            <v/>
          </cell>
          <cell r="B3978" t="str">
            <v/>
          </cell>
          <cell r="D3978" t="str">
            <v/>
          </cell>
          <cell r="F3978">
            <v>0</v>
          </cell>
          <cell r="G3978">
            <v>0</v>
          </cell>
        </row>
        <row r="3979">
          <cell r="A3979" t="str">
            <v/>
          </cell>
          <cell r="B3979" t="str">
            <v/>
          </cell>
          <cell r="D3979" t="str">
            <v/>
          </cell>
          <cell r="F3979">
            <v>0</v>
          </cell>
          <cell r="G3979">
            <v>0</v>
          </cell>
        </row>
        <row r="3980">
          <cell r="A3980" t="str">
            <v/>
          </cell>
          <cell r="B3980" t="str">
            <v/>
          </cell>
          <cell r="D3980" t="str">
            <v/>
          </cell>
          <cell r="F3980">
            <v>0</v>
          </cell>
          <cell r="G3980">
            <v>0</v>
          </cell>
        </row>
        <row r="3981">
          <cell r="A3981" t="str">
            <v/>
          </cell>
          <cell r="B3981" t="str">
            <v/>
          </cell>
          <cell r="D3981" t="str">
            <v/>
          </cell>
          <cell r="F3981">
            <v>0</v>
          </cell>
          <cell r="G3981">
            <v>0</v>
          </cell>
        </row>
        <row r="3982">
          <cell r="A3982" t="str">
            <v/>
          </cell>
          <cell r="B3982" t="str">
            <v/>
          </cell>
          <cell r="D3982" t="str">
            <v/>
          </cell>
          <cell r="F3982">
            <v>0</v>
          </cell>
          <cell r="G3982">
            <v>0</v>
          </cell>
        </row>
        <row r="3983">
          <cell r="A3983" t="str">
            <v/>
          </cell>
          <cell r="B3983" t="str">
            <v/>
          </cell>
          <cell r="D3983" t="str">
            <v/>
          </cell>
          <cell r="F3983">
            <v>0</v>
          </cell>
          <cell r="G3983">
            <v>0</v>
          </cell>
        </row>
        <row r="3984">
          <cell r="A3984" t="str">
            <v/>
          </cell>
          <cell r="B3984" t="str">
            <v/>
          </cell>
          <cell r="D3984" t="str">
            <v/>
          </cell>
          <cell r="F3984">
            <v>0</v>
          </cell>
          <cell r="G3984">
            <v>0</v>
          </cell>
        </row>
        <row r="3985">
          <cell r="A3985" t="str">
            <v/>
          </cell>
          <cell r="B3985" t="str">
            <v/>
          </cell>
          <cell r="D3985" t="str">
            <v/>
          </cell>
          <cell r="F3985">
            <v>0</v>
          </cell>
          <cell r="G3985">
            <v>0</v>
          </cell>
        </row>
        <row r="3986">
          <cell r="A3986" t="str">
            <v/>
          </cell>
          <cell r="B3986" t="str">
            <v/>
          </cell>
          <cell r="D3986" t="str">
            <v/>
          </cell>
          <cell r="F3986">
            <v>0</v>
          </cell>
          <cell r="G3986">
            <v>0</v>
          </cell>
        </row>
        <row r="3987">
          <cell r="F3987" t="str">
            <v>Total C</v>
          </cell>
          <cell r="G3987">
            <v>0</v>
          </cell>
        </row>
        <row r="3989">
          <cell r="A3989" t="str">
            <v/>
          </cell>
          <cell r="B3989" t="str">
            <v/>
          </cell>
          <cell r="D3989" t="str">
            <v>COSTO NETO</v>
          </cell>
          <cell r="F3989" t="str">
            <v>Total D=A+B+C</v>
          </cell>
          <cell r="G3989">
            <v>0</v>
          </cell>
        </row>
        <row r="3991">
          <cell r="A3991" t="str">
            <v>ANALISIS DE PRECIOS</v>
          </cell>
        </row>
        <row r="3992">
          <cell r="A3992" t="str">
            <v>COMITENTE:</v>
          </cell>
          <cell r="B3992" t="str">
            <v>INSTITUTO PROVINCIAL DE LA VIVIENDA</v>
          </cell>
        </row>
        <row r="3993">
          <cell r="A3993" t="str">
            <v>CONTRATISTA:</v>
          </cell>
          <cell r="B3993">
            <v>0</v>
          </cell>
        </row>
        <row r="3994">
          <cell r="A3994" t="str">
            <v>OBRA:</v>
          </cell>
          <cell r="B3994">
            <v>0</v>
          </cell>
          <cell r="F3994" t="str">
            <v>PRECIOS A:</v>
          </cell>
          <cell r="G3994">
            <v>0</v>
          </cell>
        </row>
        <row r="3995">
          <cell r="A3995" t="str">
            <v>UBICACIÓN:</v>
          </cell>
          <cell r="B3995">
            <v>0</v>
          </cell>
        </row>
        <row r="3996">
          <cell r="A3996" t="str">
            <v>RUBRO:</v>
          </cell>
          <cell r="C3996">
            <v>0</v>
          </cell>
        </row>
        <row r="3997">
          <cell r="A3997" t="str">
            <v>ITEM:</v>
          </cell>
          <cell r="B3997" t="str">
            <v/>
          </cell>
          <cell r="C3997" t="str">
            <v/>
          </cell>
          <cell r="F3997" t="str">
            <v>UNIDAD:</v>
          </cell>
          <cell r="G3997" t="str">
            <v/>
          </cell>
        </row>
        <row r="3999">
          <cell r="A3999" t="str">
            <v>DATOS REDETERMINACION</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row>
        <row r="4002">
          <cell r="A4002" t="str">
            <v/>
          </cell>
          <cell r="B4002" t="str">
            <v/>
          </cell>
          <cell r="D4002" t="str">
            <v/>
          </cell>
          <cell r="F4002">
            <v>0</v>
          </cell>
          <cell r="G4002">
            <v>0</v>
          </cell>
        </row>
        <row r="4003">
          <cell r="A4003" t="str">
            <v/>
          </cell>
          <cell r="B4003" t="str">
            <v/>
          </cell>
          <cell r="D4003" t="str">
            <v/>
          </cell>
          <cell r="F4003">
            <v>0</v>
          </cell>
          <cell r="G4003">
            <v>0</v>
          </cell>
        </row>
        <row r="4004">
          <cell r="A4004" t="str">
            <v/>
          </cell>
          <cell r="B4004" t="str">
            <v/>
          </cell>
          <cell r="D4004" t="str">
            <v/>
          </cell>
          <cell r="F4004">
            <v>0</v>
          </cell>
          <cell r="G4004">
            <v>0</v>
          </cell>
        </row>
        <row r="4005">
          <cell r="A4005" t="str">
            <v/>
          </cell>
          <cell r="B4005" t="str">
            <v/>
          </cell>
          <cell r="D4005" t="str">
            <v/>
          </cell>
          <cell r="F4005">
            <v>0</v>
          </cell>
          <cell r="G4005">
            <v>0</v>
          </cell>
        </row>
        <row r="4006">
          <cell r="A4006" t="str">
            <v/>
          </cell>
          <cell r="B4006" t="str">
            <v/>
          </cell>
          <cell r="D4006" t="str">
            <v/>
          </cell>
          <cell r="F4006">
            <v>0</v>
          </cell>
          <cell r="G4006">
            <v>0</v>
          </cell>
        </row>
        <row r="4007">
          <cell r="A4007" t="str">
            <v/>
          </cell>
          <cell r="B4007" t="str">
            <v/>
          </cell>
          <cell r="D4007" t="str">
            <v/>
          </cell>
          <cell r="F4007">
            <v>0</v>
          </cell>
          <cell r="G4007">
            <v>0</v>
          </cell>
        </row>
        <row r="4008">
          <cell r="A4008" t="str">
            <v/>
          </cell>
          <cell r="B4008" t="str">
            <v/>
          </cell>
          <cell r="D4008" t="str">
            <v/>
          </cell>
          <cell r="F4008">
            <v>0</v>
          </cell>
          <cell r="G4008">
            <v>0</v>
          </cell>
        </row>
        <row r="4009">
          <cell r="A4009" t="str">
            <v/>
          </cell>
          <cell r="B4009" t="str">
            <v/>
          </cell>
          <cell r="D4009" t="str">
            <v/>
          </cell>
          <cell r="F4009">
            <v>0</v>
          </cell>
          <cell r="G4009">
            <v>0</v>
          </cell>
        </row>
        <row r="4010">
          <cell r="A4010" t="str">
            <v/>
          </cell>
          <cell r="B4010" t="str">
            <v/>
          </cell>
          <cell r="D4010" t="str">
            <v/>
          </cell>
          <cell r="F4010">
            <v>0</v>
          </cell>
          <cell r="G4010">
            <v>0</v>
          </cell>
        </row>
        <row r="4011">
          <cell r="A4011" t="str">
            <v/>
          </cell>
          <cell r="B4011" t="str">
            <v/>
          </cell>
          <cell r="D4011" t="str">
            <v/>
          </cell>
          <cell r="F4011">
            <v>0</v>
          </cell>
          <cell r="G4011">
            <v>0</v>
          </cell>
        </row>
        <row r="4012">
          <cell r="A4012" t="str">
            <v/>
          </cell>
          <cell r="B4012" t="str">
            <v/>
          </cell>
          <cell r="D4012" t="str">
            <v/>
          </cell>
          <cell r="F4012">
            <v>0</v>
          </cell>
          <cell r="G4012">
            <v>0</v>
          </cell>
        </row>
        <row r="4013">
          <cell r="A4013" t="str">
            <v/>
          </cell>
          <cell r="B4013" t="str">
            <v/>
          </cell>
          <cell r="D4013" t="str">
            <v/>
          </cell>
          <cell r="F4013">
            <v>0</v>
          </cell>
          <cell r="G4013">
            <v>0</v>
          </cell>
        </row>
        <row r="4014">
          <cell r="A4014" t="str">
            <v/>
          </cell>
          <cell r="B4014" t="str">
            <v/>
          </cell>
          <cell r="D4014" t="str">
            <v/>
          </cell>
          <cell r="F4014">
            <v>0</v>
          </cell>
          <cell r="G4014">
            <v>0</v>
          </cell>
        </row>
        <row r="4015">
          <cell r="A4015" t="str">
            <v/>
          </cell>
          <cell r="B4015" t="str">
            <v/>
          </cell>
          <cell r="D4015" t="str">
            <v/>
          </cell>
          <cell r="F4015">
            <v>0</v>
          </cell>
          <cell r="G4015">
            <v>0</v>
          </cell>
        </row>
        <row r="4016">
          <cell r="A4016" t="str">
            <v/>
          </cell>
          <cell r="B4016" t="str">
            <v/>
          </cell>
          <cell r="D4016" t="str">
            <v/>
          </cell>
          <cell r="F4016">
            <v>0</v>
          </cell>
          <cell r="G4016">
            <v>0</v>
          </cell>
        </row>
        <row r="4017">
          <cell r="A4017" t="str">
            <v/>
          </cell>
          <cell r="B4017" t="str">
            <v/>
          </cell>
          <cell r="D4017" t="str">
            <v/>
          </cell>
          <cell r="F4017">
            <v>0</v>
          </cell>
          <cell r="G4017">
            <v>0</v>
          </cell>
        </row>
        <row r="4018">
          <cell r="A4018" t="str">
            <v/>
          </cell>
          <cell r="B4018" t="str">
            <v/>
          </cell>
          <cell r="D4018" t="str">
            <v/>
          </cell>
          <cell r="F4018">
            <v>0</v>
          </cell>
          <cell r="G4018">
            <v>0</v>
          </cell>
        </row>
        <row r="4019">
          <cell r="A4019" t="str">
            <v/>
          </cell>
          <cell r="B4019" t="str">
            <v/>
          </cell>
          <cell r="D4019" t="str">
            <v/>
          </cell>
          <cell r="F4019">
            <v>0</v>
          </cell>
          <cell r="G4019">
            <v>0</v>
          </cell>
        </row>
        <row r="4020">
          <cell r="A4020" t="str">
            <v/>
          </cell>
          <cell r="B4020" t="str">
            <v/>
          </cell>
          <cell r="D4020" t="str">
            <v/>
          </cell>
          <cell r="F4020">
            <v>0</v>
          </cell>
          <cell r="G4020">
            <v>0</v>
          </cell>
        </row>
        <row r="4021">
          <cell r="A4021" t="str">
            <v/>
          </cell>
          <cell r="B4021" t="str">
            <v/>
          </cell>
          <cell r="D4021" t="str">
            <v/>
          </cell>
          <cell r="F4021">
            <v>0</v>
          </cell>
          <cell r="G4021">
            <v>0</v>
          </cell>
        </row>
        <row r="4022">
          <cell r="F4022" t="str">
            <v>Total A</v>
          </cell>
          <cell r="G4022">
            <v>0</v>
          </cell>
        </row>
        <row r="4023">
          <cell r="A4023" t="str">
            <v>B - MANO DE OBRA</v>
          </cell>
        </row>
        <row r="4024">
          <cell r="A4024" t="str">
            <v/>
          </cell>
          <cell r="B4024" t="str">
            <v/>
          </cell>
          <cell r="D4024" t="str">
            <v/>
          </cell>
          <cell r="F4024">
            <v>0</v>
          </cell>
          <cell r="G4024">
            <v>0</v>
          </cell>
        </row>
        <row r="4025">
          <cell r="A4025" t="str">
            <v/>
          </cell>
          <cell r="B4025" t="str">
            <v/>
          </cell>
          <cell r="D4025" t="str">
            <v/>
          </cell>
          <cell r="F4025">
            <v>0</v>
          </cell>
          <cell r="G4025">
            <v>0</v>
          </cell>
        </row>
        <row r="4026">
          <cell r="A4026" t="str">
            <v/>
          </cell>
          <cell r="B4026" t="str">
            <v/>
          </cell>
          <cell r="D4026" t="str">
            <v/>
          </cell>
          <cell r="F4026">
            <v>0</v>
          </cell>
          <cell r="G4026">
            <v>0</v>
          </cell>
        </row>
        <row r="4027">
          <cell r="A4027" t="str">
            <v/>
          </cell>
          <cell r="B4027" t="str">
            <v/>
          </cell>
          <cell r="D4027" t="str">
            <v/>
          </cell>
          <cell r="F4027">
            <v>0</v>
          </cell>
          <cell r="G4027">
            <v>0</v>
          </cell>
        </row>
        <row r="4028">
          <cell r="A4028" t="str">
            <v/>
          </cell>
          <cell r="B4028" t="str">
            <v/>
          </cell>
          <cell r="D4028" t="str">
            <v/>
          </cell>
          <cell r="F4028">
            <v>0</v>
          </cell>
          <cell r="G4028">
            <v>0</v>
          </cell>
        </row>
        <row r="4029">
          <cell r="A4029" t="str">
            <v/>
          </cell>
          <cell r="B4029" t="str">
            <v/>
          </cell>
          <cell r="D4029" t="str">
            <v/>
          </cell>
          <cell r="F4029">
            <v>0</v>
          </cell>
          <cell r="G4029">
            <v>0</v>
          </cell>
        </row>
        <row r="4030">
          <cell r="A4030" t="str">
            <v/>
          </cell>
          <cell r="B4030" t="str">
            <v/>
          </cell>
          <cell r="D4030" t="str">
            <v/>
          </cell>
          <cell r="F4030">
            <v>0</v>
          </cell>
          <cell r="G4030">
            <v>0</v>
          </cell>
        </row>
        <row r="4031">
          <cell r="A4031" t="str">
            <v/>
          </cell>
          <cell r="B4031" t="str">
            <v/>
          </cell>
          <cell r="D4031" t="str">
            <v/>
          </cell>
          <cell r="F4031">
            <v>0</v>
          </cell>
          <cell r="G4031">
            <v>0</v>
          </cell>
        </row>
        <row r="4032">
          <cell r="F4032" t="str">
            <v>Total B</v>
          </cell>
          <cell r="G4032">
            <v>0</v>
          </cell>
        </row>
        <row r="4033">
          <cell r="A4033" t="str">
            <v>C - EQUIPOS</v>
          </cell>
        </row>
        <row r="4034">
          <cell r="A4034" t="str">
            <v/>
          </cell>
          <cell r="B4034" t="str">
            <v/>
          </cell>
          <cell r="D4034" t="str">
            <v/>
          </cell>
          <cell r="F4034">
            <v>0</v>
          </cell>
          <cell r="G4034">
            <v>0</v>
          </cell>
        </row>
        <row r="4035">
          <cell r="A4035" t="str">
            <v/>
          </cell>
          <cell r="B4035" t="str">
            <v/>
          </cell>
          <cell r="D4035" t="str">
            <v/>
          </cell>
          <cell r="F4035">
            <v>0</v>
          </cell>
          <cell r="G4035">
            <v>0</v>
          </cell>
        </row>
        <row r="4036">
          <cell r="A4036" t="str">
            <v/>
          </cell>
          <cell r="B4036" t="str">
            <v/>
          </cell>
          <cell r="D4036" t="str">
            <v/>
          </cell>
          <cell r="F4036">
            <v>0</v>
          </cell>
          <cell r="G4036">
            <v>0</v>
          </cell>
        </row>
        <row r="4037">
          <cell r="A4037" t="str">
            <v/>
          </cell>
          <cell r="B4037" t="str">
            <v/>
          </cell>
          <cell r="D4037" t="str">
            <v/>
          </cell>
          <cell r="F4037">
            <v>0</v>
          </cell>
          <cell r="G4037">
            <v>0</v>
          </cell>
        </row>
        <row r="4038">
          <cell r="A4038" t="str">
            <v/>
          </cell>
          <cell r="B4038" t="str">
            <v/>
          </cell>
          <cell r="D4038" t="str">
            <v/>
          </cell>
          <cell r="F4038">
            <v>0</v>
          </cell>
          <cell r="G4038">
            <v>0</v>
          </cell>
        </row>
        <row r="4039">
          <cell r="A4039" t="str">
            <v/>
          </cell>
          <cell r="B4039" t="str">
            <v/>
          </cell>
          <cell r="D4039" t="str">
            <v/>
          </cell>
          <cell r="F4039">
            <v>0</v>
          </cell>
          <cell r="G4039">
            <v>0</v>
          </cell>
        </row>
        <row r="4040">
          <cell r="A4040" t="str">
            <v/>
          </cell>
          <cell r="B4040" t="str">
            <v/>
          </cell>
          <cell r="D4040" t="str">
            <v/>
          </cell>
          <cell r="F4040">
            <v>0</v>
          </cell>
          <cell r="G4040">
            <v>0</v>
          </cell>
        </row>
        <row r="4041">
          <cell r="A4041" t="str">
            <v/>
          </cell>
          <cell r="B4041" t="str">
            <v/>
          </cell>
          <cell r="D4041" t="str">
            <v/>
          </cell>
          <cell r="F4041">
            <v>0</v>
          </cell>
          <cell r="G4041">
            <v>0</v>
          </cell>
        </row>
        <row r="4042">
          <cell r="A4042" t="str">
            <v/>
          </cell>
          <cell r="B4042" t="str">
            <v/>
          </cell>
          <cell r="D4042" t="str">
            <v/>
          </cell>
          <cell r="F4042">
            <v>0</v>
          </cell>
          <cell r="G4042">
            <v>0</v>
          </cell>
        </row>
        <row r="4043">
          <cell r="A4043" t="str">
            <v/>
          </cell>
          <cell r="B4043" t="str">
            <v/>
          </cell>
          <cell r="D4043" t="str">
            <v/>
          </cell>
          <cell r="F4043">
            <v>0</v>
          </cell>
          <cell r="G4043">
            <v>0</v>
          </cell>
        </row>
        <row r="4044">
          <cell r="F4044" t="str">
            <v>Total C</v>
          </cell>
          <cell r="G4044">
            <v>0</v>
          </cell>
        </row>
        <row r="4046">
          <cell r="A4046" t="str">
            <v/>
          </cell>
          <cell r="B4046" t="str">
            <v/>
          </cell>
          <cell r="D4046" t="str">
            <v>COSTO NETO</v>
          </cell>
          <cell r="F4046" t="str">
            <v>Total D=A+B+C</v>
          </cell>
          <cell r="G4046">
            <v>0</v>
          </cell>
        </row>
        <row r="4048">
          <cell r="A4048" t="str">
            <v>ANALISIS DE PRECIOS</v>
          </cell>
        </row>
        <row r="4049">
          <cell r="A4049" t="str">
            <v>COMITENTE:</v>
          </cell>
          <cell r="B4049" t="str">
            <v>INSTITUTO PROVINCIAL DE LA VIVIENDA</v>
          </cell>
        </row>
        <row r="4050">
          <cell r="A4050" t="str">
            <v>CONTRATISTA:</v>
          </cell>
          <cell r="B4050">
            <v>0</v>
          </cell>
        </row>
        <row r="4051">
          <cell r="A4051" t="str">
            <v>OBRA:</v>
          </cell>
          <cell r="B4051">
            <v>0</v>
          </cell>
          <cell r="F4051" t="str">
            <v>PRECIOS A:</v>
          </cell>
          <cell r="G4051">
            <v>0</v>
          </cell>
        </row>
        <row r="4052">
          <cell r="A4052" t="str">
            <v>UBICACIÓN:</v>
          </cell>
          <cell r="B4052">
            <v>0</v>
          </cell>
        </row>
        <row r="4053">
          <cell r="A4053" t="str">
            <v>RUBRO:</v>
          </cell>
          <cell r="C4053">
            <v>0</v>
          </cell>
        </row>
        <row r="4054">
          <cell r="A4054" t="str">
            <v>ITEM:</v>
          </cell>
          <cell r="B4054" t="str">
            <v/>
          </cell>
          <cell r="C4054" t="str">
            <v/>
          </cell>
          <cell r="F4054" t="str">
            <v>UNIDAD:</v>
          </cell>
          <cell r="G4054" t="str">
            <v/>
          </cell>
        </row>
        <row r="4056">
          <cell r="A4056" t="str">
            <v>DATOS REDETERMINACION</v>
          </cell>
          <cell r="C4056" t="str">
            <v>DESIGNACION</v>
          </cell>
          <cell r="D4056" t="str">
            <v>U</v>
          </cell>
          <cell r="E4056" t="str">
            <v>Cantidad</v>
          </cell>
          <cell r="F4056" t="str">
            <v>$ Unitarios</v>
          </cell>
          <cell r="G4056" t="str">
            <v>$ Parcial</v>
          </cell>
        </row>
        <row r="4057">
          <cell r="A4057" t="str">
            <v>CÓDIGO</v>
          </cell>
          <cell r="B4057" t="str">
            <v>DESCRIPCIÓN</v>
          </cell>
        </row>
        <row r="4058">
          <cell r="A4058" t="str">
            <v>A - MATERIALES</v>
          </cell>
        </row>
        <row r="4059">
          <cell r="A4059" t="str">
            <v/>
          </cell>
          <cell r="B4059" t="str">
            <v/>
          </cell>
          <cell r="D4059" t="str">
            <v/>
          </cell>
          <cell r="F4059">
            <v>0</v>
          </cell>
          <cell r="G4059">
            <v>0</v>
          </cell>
        </row>
        <row r="4060">
          <cell r="A4060" t="str">
            <v/>
          </cell>
          <cell r="B4060" t="str">
            <v/>
          </cell>
          <cell r="D4060" t="str">
            <v/>
          </cell>
          <cell r="F4060">
            <v>0</v>
          </cell>
          <cell r="G4060">
            <v>0</v>
          </cell>
        </row>
        <row r="4061">
          <cell r="A4061" t="str">
            <v/>
          </cell>
          <cell r="B4061" t="str">
            <v/>
          </cell>
          <cell r="D4061" t="str">
            <v/>
          </cell>
          <cell r="F4061">
            <v>0</v>
          </cell>
          <cell r="G4061">
            <v>0</v>
          </cell>
        </row>
        <row r="4062">
          <cell r="A4062" t="str">
            <v/>
          </cell>
          <cell r="B4062" t="str">
            <v/>
          </cell>
          <cell r="D4062" t="str">
            <v/>
          </cell>
          <cell r="F4062">
            <v>0</v>
          </cell>
          <cell r="G4062">
            <v>0</v>
          </cell>
        </row>
        <row r="4063">
          <cell r="A4063" t="str">
            <v/>
          </cell>
          <cell r="B4063" t="str">
            <v/>
          </cell>
          <cell r="D4063" t="str">
            <v/>
          </cell>
          <cell r="F4063">
            <v>0</v>
          </cell>
          <cell r="G4063">
            <v>0</v>
          </cell>
        </row>
        <row r="4064">
          <cell r="A4064" t="str">
            <v/>
          </cell>
          <cell r="B4064" t="str">
            <v/>
          </cell>
          <cell r="D4064" t="str">
            <v/>
          </cell>
          <cell r="F4064">
            <v>0</v>
          </cell>
          <cell r="G4064">
            <v>0</v>
          </cell>
        </row>
        <row r="4065">
          <cell r="A4065" t="str">
            <v/>
          </cell>
          <cell r="B4065" t="str">
            <v/>
          </cell>
          <cell r="D4065" t="str">
            <v/>
          </cell>
          <cell r="F4065">
            <v>0</v>
          </cell>
          <cell r="G4065">
            <v>0</v>
          </cell>
        </row>
        <row r="4066">
          <cell r="A4066" t="str">
            <v/>
          </cell>
          <cell r="B4066" t="str">
            <v/>
          </cell>
          <cell r="D4066" t="str">
            <v/>
          </cell>
          <cell r="F4066">
            <v>0</v>
          </cell>
          <cell r="G4066">
            <v>0</v>
          </cell>
        </row>
        <row r="4067">
          <cell r="A4067" t="str">
            <v/>
          </cell>
          <cell r="B4067" t="str">
            <v/>
          </cell>
          <cell r="D4067" t="str">
            <v/>
          </cell>
          <cell r="F4067">
            <v>0</v>
          </cell>
          <cell r="G4067">
            <v>0</v>
          </cell>
        </row>
        <row r="4068">
          <cell r="A4068" t="str">
            <v/>
          </cell>
          <cell r="B4068" t="str">
            <v/>
          </cell>
          <cell r="D4068" t="str">
            <v/>
          </cell>
          <cell r="F4068">
            <v>0</v>
          </cell>
          <cell r="G4068">
            <v>0</v>
          </cell>
        </row>
        <row r="4069">
          <cell r="A4069" t="str">
            <v/>
          </cell>
          <cell r="B4069" t="str">
            <v/>
          </cell>
          <cell r="D4069" t="str">
            <v/>
          </cell>
          <cell r="F4069">
            <v>0</v>
          </cell>
          <cell r="G4069">
            <v>0</v>
          </cell>
        </row>
        <row r="4070">
          <cell r="A4070" t="str">
            <v/>
          </cell>
          <cell r="B4070" t="str">
            <v/>
          </cell>
          <cell r="D4070" t="str">
            <v/>
          </cell>
          <cell r="F4070">
            <v>0</v>
          </cell>
          <cell r="G4070">
            <v>0</v>
          </cell>
        </row>
        <row r="4071">
          <cell r="A4071" t="str">
            <v/>
          </cell>
          <cell r="B4071" t="str">
            <v/>
          </cell>
          <cell r="D4071" t="str">
            <v/>
          </cell>
          <cell r="F4071">
            <v>0</v>
          </cell>
          <cell r="G4071">
            <v>0</v>
          </cell>
        </row>
        <row r="4072">
          <cell r="A4072" t="str">
            <v/>
          </cell>
          <cell r="B4072" t="str">
            <v/>
          </cell>
          <cell r="D4072" t="str">
            <v/>
          </cell>
          <cell r="F4072">
            <v>0</v>
          </cell>
          <cell r="G4072">
            <v>0</v>
          </cell>
        </row>
        <row r="4073">
          <cell r="A4073" t="str">
            <v/>
          </cell>
          <cell r="B4073" t="str">
            <v/>
          </cell>
          <cell r="D4073" t="str">
            <v/>
          </cell>
          <cell r="F4073">
            <v>0</v>
          </cell>
          <cell r="G4073">
            <v>0</v>
          </cell>
        </row>
        <row r="4074">
          <cell r="A4074" t="str">
            <v/>
          </cell>
          <cell r="B4074" t="str">
            <v/>
          </cell>
          <cell r="D4074" t="str">
            <v/>
          </cell>
          <cell r="F4074">
            <v>0</v>
          </cell>
          <cell r="G4074">
            <v>0</v>
          </cell>
        </row>
        <row r="4075">
          <cell r="A4075" t="str">
            <v/>
          </cell>
          <cell r="B4075" t="str">
            <v/>
          </cell>
          <cell r="D4075" t="str">
            <v/>
          </cell>
          <cell r="F4075">
            <v>0</v>
          </cell>
          <cell r="G4075">
            <v>0</v>
          </cell>
        </row>
        <row r="4076">
          <cell r="A4076" t="str">
            <v/>
          </cell>
          <cell r="B4076" t="str">
            <v/>
          </cell>
          <cell r="D4076" t="str">
            <v/>
          </cell>
          <cell r="F4076">
            <v>0</v>
          </cell>
          <cell r="G4076">
            <v>0</v>
          </cell>
        </row>
        <row r="4077">
          <cell r="A4077" t="str">
            <v/>
          </cell>
          <cell r="B4077" t="str">
            <v/>
          </cell>
          <cell r="D4077" t="str">
            <v/>
          </cell>
          <cell r="F4077">
            <v>0</v>
          </cell>
          <cell r="G4077">
            <v>0</v>
          </cell>
        </row>
        <row r="4078">
          <cell r="A4078" t="str">
            <v/>
          </cell>
          <cell r="B4078" t="str">
            <v/>
          </cell>
          <cell r="D4078" t="str">
            <v/>
          </cell>
          <cell r="F4078">
            <v>0</v>
          </cell>
          <cell r="G4078">
            <v>0</v>
          </cell>
        </row>
        <row r="4079">
          <cell r="F4079" t="str">
            <v>Total A</v>
          </cell>
          <cell r="G4079">
            <v>0</v>
          </cell>
        </row>
        <row r="4080">
          <cell r="A4080" t="str">
            <v>B - MANO DE OBRA</v>
          </cell>
        </row>
        <row r="4081">
          <cell r="A4081" t="str">
            <v/>
          </cell>
          <cell r="B4081" t="str">
            <v/>
          </cell>
          <cell r="D4081" t="str">
            <v/>
          </cell>
          <cell r="F4081">
            <v>0</v>
          </cell>
          <cell r="G4081">
            <v>0</v>
          </cell>
        </row>
        <row r="4082">
          <cell r="A4082" t="str">
            <v/>
          </cell>
          <cell r="B4082" t="str">
            <v/>
          </cell>
          <cell r="D4082" t="str">
            <v/>
          </cell>
          <cell r="F4082">
            <v>0</v>
          </cell>
          <cell r="G4082">
            <v>0</v>
          </cell>
        </row>
        <row r="4083">
          <cell r="A4083" t="str">
            <v/>
          </cell>
          <cell r="B4083" t="str">
            <v/>
          </cell>
          <cell r="D4083" t="str">
            <v/>
          </cell>
          <cell r="F4083">
            <v>0</v>
          </cell>
          <cell r="G4083">
            <v>0</v>
          </cell>
        </row>
        <row r="4084">
          <cell r="A4084" t="str">
            <v/>
          </cell>
          <cell r="B4084" t="str">
            <v/>
          </cell>
          <cell r="D4084" t="str">
            <v/>
          </cell>
          <cell r="F4084">
            <v>0</v>
          </cell>
          <cell r="G4084">
            <v>0</v>
          </cell>
        </row>
        <row r="4085">
          <cell r="A4085" t="str">
            <v/>
          </cell>
          <cell r="B4085" t="str">
            <v/>
          </cell>
          <cell r="D4085" t="str">
            <v/>
          </cell>
          <cell r="F4085">
            <v>0</v>
          </cell>
          <cell r="G4085">
            <v>0</v>
          </cell>
        </row>
        <row r="4086">
          <cell r="A4086" t="str">
            <v/>
          </cell>
          <cell r="B4086" t="str">
            <v/>
          </cell>
          <cell r="D4086" t="str">
            <v/>
          </cell>
          <cell r="F4086">
            <v>0</v>
          </cell>
          <cell r="G4086">
            <v>0</v>
          </cell>
        </row>
        <row r="4087">
          <cell r="A4087" t="str">
            <v/>
          </cell>
          <cell r="B4087" t="str">
            <v/>
          </cell>
          <cell r="D4087" t="str">
            <v/>
          </cell>
          <cell r="F4087">
            <v>0</v>
          </cell>
          <cell r="G4087">
            <v>0</v>
          </cell>
        </row>
        <row r="4088">
          <cell r="A4088" t="str">
            <v/>
          </cell>
          <cell r="B4088" t="str">
            <v/>
          </cell>
          <cell r="D4088" t="str">
            <v/>
          </cell>
          <cell r="F4088">
            <v>0</v>
          </cell>
          <cell r="G4088">
            <v>0</v>
          </cell>
        </row>
        <row r="4089">
          <cell r="F4089" t="str">
            <v>Total B</v>
          </cell>
          <cell r="G4089">
            <v>0</v>
          </cell>
        </row>
        <row r="4090">
          <cell r="A4090" t="str">
            <v>C - EQUIPOS</v>
          </cell>
        </row>
        <row r="4091">
          <cell r="A4091" t="str">
            <v/>
          </cell>
          <cell r="B4091" t="str">
            <v/>
          </cell>
          <cell r="D4091" t="str">
            <v/>
          </cell>
          <cell r="F4091">
            <v>0</v>
          </cell>
          <cell r="G4091">
            <v>0</v>
          </cell>
        </row>
        <row r="4092">
          <cell r="A4092" t="str">
            <v/>
          </cell>
          <cell r="B4092" t="str">
            <v/>
          </cell>
          <cell r="D4092" t="str">
            <v/>
          </cell>
          <cell r="F4092">
            <v>0</v>
          </cell>
          <cell r="G4092">
            <v>0</v>
          </cell>
        </row>
        <row r="4093">
          <cell r="A4093" t="str">
            <v/>
          </cell>
          <cell r="B4093" t="str">
            <v/>
          </cell>
          <cell r="D4093" t="str">
            <v/>
          </cell>
          <cell r="F4093">
            <v>0</v>
          </cell>
          <cell r="G4093">
            <v>0</v>
          </cell>
        </row>
        <row r="4094">
          <cell r="A4094" t="str">
            <v/>
          </cell>
          <cell r="B4094" t="str">
            <v/>
          </cell>
          <cell r="D4094" t="str">
            <v/>
          </cell>
          <cell r="F4094">
            <v>0</v>
          </cell>
          <cell r="G4094">
            <v>0</v>
          </cell>
        </row>
        <row r="4095">
          <cell r="A4095" t="str">
            <v/>
          </cell>
          <cell r="B4095" t="str">
            <v/>
          </cell>
          <cell r="D4095" t="str">
            <v/>
          </cell>
          <cell r="F4095">
            <v>0</v>
          </cell>
          <cell r="G4095">
            <v>0</v>
          </cell>
        </row>
        <row r="4096">
          <cell r="A4096" t="str">
            <v/>
          </cell>
          <cell r="B4096" t="str">
            <v/>
          </cell>
          <cell r="D4096" t="str">
            <v/>
          </cell>
          <cell r="F4096">
            <v>0</v>
          </cell>
          <cell r="G4096">
            <v>0</v>
          </cell>
        </row>
        <row r="4097">
          <cell r="A4097" t="str">
            <v/>
          </cell>
          <cell r="B4097" t="str">
            <v/>
          </cell>
          <cell r="D4097" t="str">
            <v/>
          </cell>
          <cell r="F4097">
            <v>0</v>
          </cell>
          <cell r="G4097">
            <v>0</v>
          </cell>
        </row>
        <row r="4098">
          <cell r="A4098" t="str">
            <v/>
          </cell>
          <cell r="B4098" t="str">
            <v/>
          </cell>
          <cell r="D4098" t="str">
            <v/>
          </cell>
          <cell r="F4098">
            <v>0</v>
          </cell>
          <cell r="G4098">
            <v>0</v>
          </cell>
        </row>
        <row r="4099">
          <cell r="A4099" t="str">
            <v/>
          </cell>
          <cell r="B4099" t="str">
            <v/>
          </cell>
          <cell r="D4099" t="str">
            <v/>
          </cell>
          <cell r="F4099">
            <v>0</v>
          </cell>
          <cell r="G4099">
            <v>0</v>
          </cell>
        </row>
        <row r="4100">
          <cell r="A4100" t="str">
            <v/>
          </cell>
          <cell r="B4100" t="str">
            <v/>
          </cell>
          <cell r="D4100" t="str">
            <v/>
          </cell>
          <cell r="F4100">
            <v>0</v>
          </cell>
          <cell r="G4100">
            <v>0</v>
          </cell>
        </row>
        <row r="4101">
          <cell r="F4101" t="str">
            <v>Total C</v>
          </cell>
          <cell r="G4101">
            <v>0</v>
          </cell>
        </row>
        <row r="4103">
          <cell r="A4103" t="str">
            <v/>
          </cell>
          <cell r="B4103" t="str">
            <v/>
          </cell>
          <cell r="D4103" t="str">
            <v>COSTO NETO</v>
          </cell>
          <cell r="F4103" t="str">
            <v>Total D=A+B+C</v>
          </cell>
          <cell r="G4103">
            <v>0</v>
          </cell>
        </row>
        <row r="4105">
          <cell r="A4105" t="str">
            <v>ANALISIS DE PRECIOS</v>
          </cell>
        </row>
        <row r="4106">
          <cell r="A4106" t="str">
            <v>COMITENTE:</v>
          </cell>
          <cell r="B4106" t="str">
            <v>INSTITUTO PROVINCIAL DE LA VIVIENDA</v>
          </cell>
        </row>
        <row r="4107">
          <cell r="A4107" t="str">
            <v>CONTRATISTA:</v>
          </cell>
          <cell r="B4107">
            <v>0</v>
          </cell>
        </row>
        <row r="4108">
          <cell r="A4108" t="str">
            <v>OBRA:</v>
          </cell>
          <cell r="B4108">
            <v>0</v>
          </cell>
          <cell r="F4108" t="str">
            <v>PRECIOS A:</v>
          </cell>
          <cell r="G4108">
            <v>0</v>
          </cell>
        </row>
        <row r="4109">
          <cell r="A4109" t="str">
            <v>UBICACIÓN:</v>
          </cell>
          <cell r="B4109">
            <v>0</v>
          </cell>
        </row>
        <row r="4110">
          <cell r="A4110" t="str">
            <v>RUBRO:</v>
          </cell>
          <cell r="C4110">
            <v>0</v>
          </cell>
        </row>
        <row r="4111">
          <cell r="A4111" t="str">
            <v>ITEM:</v>
          </cell>
          <cell r="B4111" t="str">
            <v/>
          </cell>
          <cell r="C4111" t="str">
            <v/>
          </cell>
          <cell r="F4111" t="str">
            <v>UNIDAD:</v>
          </cell>
          <cell r="G4111" t="str">
            <v/>
          </cell>
        </row>
        <row r="4113">
          <cell r="A4113" t="str">
            <v>DATOS REDETERMINACION</v>
          </cell>
          <cell r="C4113" t="str">
            <v>DESIGNACION</v>
          </cell>
          <cell r="D4113" t="str">
            <v>U</v>
          </cell>
          <cell r="E4113" t="str">
            <v>Cantidad</v>
          </cell>
          <cell r="F4113" t="str">
            <v>$ Unitarios</v>
          </cell>
          <cell r="G4113" t="str">
            <v>$ Parcial</v>
          </cell>
        </row>
        <row r="4114">
          <cell r="A4114" t="str">
            <v>CÓDIGO</v>
          </cell>
          <cell r="B4114" t="str">
            <v>DESCRIPCIÓN</v>
          </cell>
        </row>
        <row r="4115">
          <cell r="A4115" t="str">
            <v>A - MATERIALES</v>
          </cell>
        </row>
        <row r="4116">
          <cell r="A4116" t="str">
            <v/>
          </cell>
          <cell r="B4116" t="str">
            <v/>
          </cell>
          <cell r="D4116" t="str">
            <v/>
          </cell>
          <cell r="F4116">
            <v>0</v>
          </cell>
          <cell r="G4116">
            <v>0</v>
          </cell>
        </row>
        <row r="4117">
          <cell r="A4117" t="str">
            <v/>
          </cell>
          <cell r="B4117" t="str">
            <v/>
          </cell>
          <cell r="D4117" t="str">
            <v/>
          </cell>
          <cell r="F4117">
            <v>0</v>
          </cell>
          <cell r="G4117">
            <v>0</v>
          </cell>
        </row>
        <row r="4118">
          <cell r="A4118" t="str">
            <v/>
          </cell>
          <cell r="B4118" t="str">
            <v/>
          </cell>
          <cell r="D4118" t="str">
            <v/>
          </cell>
          <cell r="F4118">
            <v>0</v>
          </cell>
          <cell r="G4118">
            <v>0</v>
          </cell>
        </row>
        <row r="4119">
          <cell r="A4119" t="str">
            <v/>
          </cell>
          <cell r="B4119" t="str">
            <v/>
          </cell>
          <cell r="D4119" t="str">
            <v/>
          </cell>
          <cell r="F4119">
            <v>0</v>
          </cell>
          <cell r="G4119">
            <v>0</v>
          </cell>
        </row>
        <row r="4120">
          <cell r="A4120" t="str">
            <v/>
          </cell>
          <cell r="B4120" t="str">
            <v/>
          </cell>
          <cell r="D4120" t="str">
            <v/>
          </cell>
          <cell r="F4120">
            <v>0</v>
          </cell>
          <cell r="G4120">
            <v>0</v>
          </cell>
        </row>
        <row r="4121">
          <cell r="A4121" t="str">
            <v/>
          </cell>
          <cell r="B4121" t="str">
            <v/>
          </cell>
          <cell r="D4121" t="str">
            <v/>
          </cell>
          <cell r="F4121">
            <v>0</v>
          </cell>
          <cell r="G4121">
            <v>0</v>
          </cell>
        </row>
        <row r="4122">
          <cell r="A4122" t="str">
            <v/>
          </cell>
          <cell r="B4122" t="str">
            <v/>
          </cell>
          <cell r="D4122" t="str">
            <v/>
          </cell>
          <cell r="F4122">
            <v>0</v>
          </cell>
          <cell r="G4122">
            <v>0</v>
          </cell>
        </row>
        <row r="4123">
          <cell r="A4123" t="str">
            <v/>
          </cell>
          <cell r="B4123" t="str">
            <v/>
          </cell>
          <cell r="D4123" t="str">
            <v/>
          </cell>
          <cell r="F4123">
            <v>0</v>
          </cell>
          <cell r="G4123">
            <v>0</v>
          </cell>
        </row>
        <row r="4124">
          <cell r="A4124" t="str">
            <v/>
          </cell>
          <cell r="B4124" t="str">
            <v/>
          </cell>
          <cell r="D4124" t="str">
            <v/>
          </cell>
          <cell r="F4124">
            <v>0</v>
          </cell>
          <cell r="G4124">
            <v>0</v>
          </cell>
        </row>
        <row r="4125">
          <cell r="A4125" t="str">
            <v/>
          </cell>
          <cell r="B4125" t="str">
            <v/>
          </cell>
          <cell r="D4125" t="str">
            <v/>
          </cell>
          <cell r="F4125">
            <v>0</v>
          </cell>
          <cell r="G4125">
            <v>0</v>
          </cell>
        </row>
        <row r="4126">
          <cell r="A4126" t="str">
            <v/>
          </cell>
          <cell r="B4126" t="str">
            <v/>
          </cell>
          <cell r="D4126" t="str">
            <v/>
          </cell>
          <cell r="F4126">
            <v>0</v>
          </cell>
          <cell r="G4126">
            <v>0</v>
          </cell>
        </row>
        <row r="4127">
          <cell r="A4127" t="str">
            <v/>
          </cell>
          <cell r="B4127" t="str">
            <v/>
          </cell>
          <cell r="D4127" t="str">
            <v/>
          </cell>
          <cell r="F4127">
            <v>0</v>
          </cell>
          <cell r="G4127">
            <v>0</v>
          </cell>
        </row>
        <row r="4128">
          <cell r="A4128" t="str">
            <v/>
          </cell>
          <cell r="B4128" t="str">
            <v/>
          </cell>
          <cell r="D4128" t="str">
            <v/>
          </cell>
          <cell r="F4128">
            <v>0</v>
          </cell>
          <cell r="G4128">
            <v>0</v>
          </cell>
        </row>
        <row r="4129">
          <cell r="A4129" t="str">
            <v/>
          </cell>
          <cell r="B4129" t="str">
            <v/>
          </cell>
          <cell r="D4129" t="str">
            <v/>
          </cell>
          <cell r="F4129">
            <v>0</v>
          </cell>
          <cell r="G4129">
            <v>0</v>
          </cell>
        </row>
        <row r="4130">
          <cell r="A4130" t="str">
            <v/>
          </cell>
          <cell r="B4130" t="str">
            <v/>
          </cell>
          <cell r="D4130" t="str">
            <v/>
          </cell>
          <cell r="F4130">
            <v>0</v>
          </cell>
          <cell r="G4130">
            <v>0</v>
          </cell>
        </row>
        <row r="4131">
          <cell r="A4131" t="str">
            <v/>
          </cell>
          <cell r="B4131" t="str">
            <v/>
          </cell>
          <cell r="D4131" t="str">
            <v/>
          </cell>
          <cell r="F4131">
            <v>0</v>
          </cell>
          <cell r="G4131">
            <v>0</v>
          </cell>
        </row>
        <row r="4132">
          <cell r="A4132" t="str">
            <v/>
          </cell>
          <cell r="B4132" t="str">
            <v/>
          </cell>
          <cell r="D4132" t="str">
            <v/>
          </cell>
          <cell r="F4132">
            <v>0</v>
          </cell>
          <cell r="G4132">
            <v>0</v>
          </cell>
        </row>
        <row r="4133">
          <cell r="A4133" t="str">
            <v/>
          </cell>
          <cell r="B4133" t="str">
            <v/>
          </cell>
          <cell r="D4133" t="str">
            <v/>
          </cell>
          <cell r="F4133">
            <v>0</v>
          </cell>
          <cell r="G4133">
            <v>0</v>
          </cell>
        </row>
        <row r="4134">
          <cell r="A4134" t="str">
            <v/>
          </cell>
          <cell r="B4134" t="str">
            <v/>
          </cell>
          <cell r="D4134" t="str">
            <v/>
          </cell>
          <cell r="F4134">
            <v>0</v>
          </cell>
          <cell r="G4134">
            <v>0</v>
          </cell>
        </row>
        <row r="4135">
          <cell r="A4135" t="str">
            <v/>
          </cell>
          <cell r="B4135" t="str">
            <v/>
          </cell>
          <cell r="D4135" t="str">
            <v/>
          </cell>
          <cell r="F4135">
            <v>0</v>
          </cell>
          <cell r="G4135">
            <v>0</v>
          </cell>
        </row>
        <row r="4136">
          <cell r="F4136" t="str">
            <v>Total A</v>
          </cell>
          <cell r="G4136">
            <v>0</v>
          </cell>
        </row>
        <row r="4137">
          <cell r="A4137" t="str">
            <v>B - MANO DE OBRA</v>
          </cell>
        </row>
        <row r="4138">
          <cell r="A4138" t="str">
            <v/>
          </cell>
          <cell r="B4138" t="str">
            <v/>
          </cell>
          <cell r="D4138" t="str">
            <v/>
          </cell>
          <cell r="F4138">
            <v>0</v>
          </cell>
          <cell r="G4138">
            <v>0</v>
          </cell>
        </row>
        <row r="4139">
          <cell r="A4139" t="str">
            <v/>
          </cell>
          <cell r="B4139" t="str">
            <v/>
          </cell>
          <cell r="D4139" t="str">
            <v/>
          </cell>
          <cell r="F4139">
            <v>0</v>
          </cell>
          <cell r="G4139">
            <v>0</v>
          </cell>
        </row>
        <row r="4140">
          <cell r="A4140" t="str">
            <v/>
          </cell>
          <cell r="B4140" t="str">
            <v/>
          </cell>
          <cell r="D4140" t="str">
            <v/>
          </cell>
          <cell r="F4140">
            <v>0</v>
          </cell>
          <cell r="G4140">
            <v>0</v>
          </cell>
        </row>
        <row r="4141">
          <cell r="A4141" t="str">
            <v/>
          </cell>
          <cell r="B4141" t="str">
            <v/>
          </cell>
          <cell r="D4141" t="str">
            <v/>
          </cell>
          <cell r="F4141">
            <v>0</v>
          </cell>
          <cell r="G4141">
            <v>0</v>
          </cell>
        </row>
        <row r="4142">
          <cell r="A4142" t="str">
            <v/>
          </cell>
          <cell r="B4142" t="str">
            <v/>
          </cell>
          <cell r="D4142" t="str">
            <v/>
          </cell>
          <cell r="F4142">
            <v>0</v>
          </cell>
          <cell r="G4142">
            <v>0</v>
          </cell>
        </row>
        <row r="4143">
          <cell r="A4143" t="str">
            <v/>
          </cell>
          <cell r="B4143" t="str">
            <v/>
          </cell>
          <cell r="D4143" t="str">
            <v/>
          </cell>
          <cell r="F4143">
            <v>0</v>
          </cell>
          <cell r="G4143">
            <v>0</v>
          </cell>
        </row>
        <row r="4144">
          <cell r="A4144" t="str">
            <v/>
          </cell>
          <cell r="B4144" t="str">
            <v/>
          </cell>
          <cell r="D4144" t="str">
            <v/>
          </cell>
          <cell r="F4144">
            <v>0</v>
          </cell>
          <cell r="G4144">
            <v>0</v>
          </cell>
        </row>
        <row r="4145">
          <cell r="A4145" t="str">
            <v/>
          </cell>
          <cell r="B4145" t="str">
            <v/>
          </cell>
          <cell r="D4145" t="str">
            <v/>
          </cell>
          <cell r="F4145">
            <v>0</v>
          </cell>
          <cell r="G4145">
            <v>0</v>
          </cell>
        </row>
        <row r="4146">
          <cell r="F4146" t="str">
            <v>Total B</v>
          </cell>
          <cell r="G4146">
            <v>0</v>
          </cell>
        </row>
        <row r="4147">
          <cell r="A4147" t="str">
            <v>C - EQUIPOS</v>
          </cell>
        </row>
        <row r="4148">
          <cell r="A4148" t="str">
            <v/>
          </cell>
          <cell r="B4148" t="str">
            <v/>
          </cell>
          <cell r="D4148" t="str">
            <v/>
          </cell>
          <cell r="F4148">
            <v>0</v>
          </cell>
          <cell r="G4148">
            <v>0</v>
          </cell>
        </row>
        <row r="4149">
          <cell r="A4149" t="str">
            <v/>
          </cell>
          <cell r="B4149" t="str">
            <v/>
          </cell>
          <cell r="D4149" t="str">
            <v/>
          </cell>
          <cell r="F4149">
            <v>0</v>
          </cell>
          <cell r="G4149">
            <v>0</v>
          </cell>
        </row>
        <row r="4150">
          <cell r="A4150" t="str">
            <v/>
          </cell>
          <cell r="B4150" t="str">
            <v/>
          </cell>
          <cell r="D4150" t="str">
            <v/>
          </cell>
          <cell r="F4150">
            <v>0</v>
          </cell>
          <cell r="G4150">
            <v>0</v>
          </cell>
        </row>
        <row r="4151">
          <cell r="A4151" t="str">
            <v/>
          </cell>
          <cell r="B4151" t="str">
            <v/>
          </cell>
          <cell r="D4151" t="str">
            <v/>
          </cell>
          <cell r="F4151">
            <v>0</v>
          </cell>
          <cell r="G4151">
            <v>0</v>
          </cell>
        </row>
        <row r="4152">
          <cell r="A4152" t="str">
            <v/>
          </cell>
          <cell r="B4152" t="str">
            <v/>
          </cell>
          <cell r="D4152" t="str">
            <v/>
          </cell>
          <cell r="F4152">
            <v>0</v>
          </cell>
          <cell r="G4152">
            <v>0</v>
          </cell>
        </row>
        <row r="4153">
          <cell r="A4153" t="str">
            <v/>
          </cell>
          <cell r="B4153" t="str">
            <v/>
          </cell>
          <cell r="D4153" t="str">
            <v/>
          </cell>
          <cell r="F4153">
            <v>0</v>
          </cell>
          <cell r="G4153">
            <v>0</v>
          </cell>
        </row>
        <row r="4154">
          <cell r="A4154" t="str">
            <v/>
          </cell>
          <cell r="B4154" t="str">
            <v/>
          </cell>
          <cell r="D4154" t="str">
            <v/>
          </cell>
          <cell r="F4154">
            <v>0</v>
          </cell>
          <cell r="G4154">
            <v>0</v>
          </cell>
        </row>
        <row r="4155">
          <cell r="A4155" t="str">
            <v/>
          </cell>
          <cell r="B4155" t="str">
            <v/>
          </cell>
          <cell r="D4155" t="str">
            <v/>
          </cell>
          <cell r="F4155">
            <v>0</v>
          </cell>
          <cell r="G4155">
            <v>0</v>
          </cell>
        </row>
        <row r="4156">
          <cell r="A4156" t="str">
            <v/>
          </cell>
          <cell r="B4156" t="str">
            <v/>
          </cell>
          <cell r="D4156" t="str">
            <v/>
          </cell>
          <cell r="F4156">
            <v>0</v>
          </cell>
          <cell r="G4156">
            <v>0</v>
          </cell>
        </row>
        <row r="4157">
          <cell r="A4157" t="str">
            <v/>
          </cell>
          <cell r="B4157" t="str">
            <v/>
          </cell>
          <cell r="D4157" t="str">
            <v/>
          </cell>
          <cell r="F4157">
            <v>0</v>
          </cell>
          <cell r="G4157">
            <v>0</v>
          </cell>
        </row>
        <row r="4158">
          <cell r="F4158" t="str">
            <v>Total C</v>
          </cell>
          <cell r="G4158">
            <v>0</v>
          </cell>
        </row>
        <row r="4160">
          <cell r="A4160" t="str">
            <v/>
          </cell>
          <cell r="B4160" t="str">
            <v/>
          </cell>
          <cell r="D4160" t="str">
            <v>COSTO NETO</v>
          </cell>
          <cell r="F4160" t="str">
            <v>Total D=A+B+C</v>
          </cell>
          <cell r="G4160">
            <v>0</v>
          </cell>
        </row>
        <row r="4162">
          <cell r="A4162" t="str">
            <v>ANALISIS DE PRECIOS</v>
          </cell>
        </row>
        <row r="4163">
          <cell r="A4163" t="str">
            <v>COMITENTE:</v>
          </cell>
          <cell r="B4163" t="str">
            <v>INSTITUTO PROVINCIAL DE LA VIVIENDA</v>
          </cell>
        </row>
        <row r="4164">
          <cell r="A4164" t="str">
            <v>CONTRATISTA:</v>
          </cell>
          <cell r="B4164">
            <v>0</v>
          </cell>
        </row>
        <row r="4165">
          <cell r="A4165" t="str">
            <v>OBRA:</v>
          </cell>
          <cell r="B4165">
            <v>0</v>
          </cell>
          <cell r="F4165" t="str">
            <v>PRECIOS A:</v>
          </cell>
          <cell r="G4165">
            <v>0</v>
          </cell>
        </row>
        <row r="4166">
          <cell r="A4166" t="str">
            <v>UBICACIÓN:</v>
          </cell>
          <cell r="B4166">
            <v>0</v>
          </cell>
        </row>
        <row r="4167">
          <cell r="A4167" t="str">
            <v>RUBRO:</v>
          </cell>
          <cell r="C4167">
            <v>0</v>
          </cell>
        </row>
        <row r="4168">
          <cell r="A4168" t="str">
            <v>ITEM:</v>
          </cell>
          <cell r="B4168" t="str">
            <v/>
          </cell>
          <cell r="C4168" t="str">
            <v/>
          </cell>
          <cell r="F4168" t="str">
            <v>UNIDAD:</v>
          </cell>
          <cell r="G4168" t="str">
            <v/>
          </cell>
        </row>
        <row r="4170">
          <cell r="A4170" t="str">
            <v>DATOS REDETERMINACION</v>
          </cell>
          <cell r="C4170" t="str">
            <v>DESIGNACION</v>
          </cell>
          <cell r="D4170" t="str">
            <v>U</v>
          </cell>
          <cell r="E4170" t="str">
            <v>Cantidad</v>
          </cell>
          <cell r="F4170" t="str">
            <v>$ Unitarios</v>
          </cell>
          <cell r="G4170" t="str">
            <v>$ Parcial</v>
          </cell>
        </row>
        <row r="4171">
          <cell r="A4171" t="str">
            <v>CÓDIGO</v>
          </cell>
          <cell r="B4171" t="str">
            <v>DESCRIPCIÓN</v>
          </cell>
        </row>
        <row r="4172">
          <cell r="A4172" t="str">
            <v>A - MATERIALES</v>
          </cell>
        </row>
        <row r="4173">
          <cell r="A4173" t="str">
            <v/>
          </cell>
          <cell r="B4173" t="str">
            <v/>
          </cell>
          <cell r="D4173" t="str">
            <v/>
          </cell>
          <cell r="F4173">
            <v>0</v>
          </cell>
          <cell r="G4173">
            <v>0</v>
          </cell>
        </row>
        <row r="4174">
          <cell r="A4174" t="str">
            <v/>
          </cell>
          <cell r="B4174" t="str">
            <v/>
          </cell>
          <cell r="D4174" t="str">
            <v/>
          </cell>
          <cell r="F4174">
            <v>0</v>
          </cell>
          <cell r="G4174">
            <v>0</v>
          </cell>
        </row>
        <row r="4175">
          <cell r="A4175" t="str">
            <v/>
          </cell>
          <cell r="B4175" t="str">
            <v/>
          </cell>
          <cell r="D4175" t="str">
            <v/>
          </cell>
          <cell r="F4175">
            <v>0</v>
          </cell>
          <cell r="G4175">
            <v>0</v>
          </cell>
        </row>
        <row r="4176">
          <cell r="A4176" t="str">
            <v/>
          </cell>
          <cell r="B4176" t="str">
            <v/>
          </cell>
          <cell r="D4176" t="str">
            <v/>
          </cell>
          <cell r="F4176">
            <v>0</v>
          </cell>
          <cell r="G4176">
            <v>0</v>
          </cell>
        </row>
        <row r="4177">
          <cell r="A4177" t="str">
            <v/>
          </cell>
          <cell r="B4177" t="str">
            <v/>
          </cell>
          <cell r="D4177" t="str">
            <v/>
          </cell>
          <cell r="F4177">
            <v>0</v>
          </cell>
          <cell r="G4177">
            <v>0</v>
          </cell>
        </row>
        <row r="4178">
          <cell r="A4178" t="str">
            <v/>
          </cell>
          <cell r="B4178" t="str">
            <v/>
          </cell>
          <cell r="D4178" t="str">
            <v/>
          </cell>
          <cell r="F4178">
            <v>0</v>
          </cell>
          <cell r="G4178">
            <v>0</v>
          </cell>
        </row>
        <row r="4179">
          <cell r="A4179" t="str">
            <v/>
          </cell>
          <cell r="B4179" t="str">
            <v/>
          </cell>
          <cell r="D4179" t="str">
            <v/>
          </cell>
          <cell r="F4179">
            <v>0</v>
          </cell>
          <cell r="G4179">
            <v>0</v>
          </cell>
        </row>
        <row r="4180">
          <cell r="A4180" t="str">
            <v/>
          </cell>
          <cell r="B4180" t="str">
            <v/>
          </cell>
          <cell r="D4180" t="str">
            <v/>
          </cell>
          <cell r="F4180">
            <v>0</v>
          </cell>
          <cell r="G4180">
            <v>0</v>
          </cell>
        </row>
        <row r="4181">
          <cell r="A4181" t="str">
            <v/>
          </cell>
          <cell r="B4181" t="str">
            <v/>
          </cell>
          <cell r="D4181" t="str">
            <v/>
          </cell>
          <cell r="F4181">
            <v>0</v>
          </cell>
          <cell r="G4181">
            <v>0</v>
          </cell>
        </row>
        <row r="4182">
          <cell r="A4182" t="str">
            <v/>
          </cell>
          <cell r="B4182" t="str">
            <v/>
          </cell>
          <cell r="D4182" t="str">
            <v/>
          </cell>
          <cell r="F4182">
            <v>0</v>
          </cell>
          <cell r="G4182">
            <v>0</v>
          </cell>
        </row>
        <row r="4183">
          <cell r="A4183" t="str">
            <v/>
          </cell>
          <cell r="B4183" t="str">
            <v/>
          </cell>
          <cell r="D4183" t="str">
            <v/>
          </cell>
          <cell r="F4183">
            <v>0</v>
          </cell>
          <cell r="G4183">
            <v>0</v>
          </cell>
        </row>
        <row r="4184">
          <cell r="A4184" t="str">
            <v/>
          </cell>
          <cell r="B4184" t="str">
            <v/>
          </cell>
          <cell r="D4184" t="str">
            <v/>
          </cell>
          <cell r="F4184">
            <v>0</v>
          </cell>
          <cell r="G4184">
            <v>0</v>
          </cell>
        </row>
        <row r="4185">
          <cell r="A4185" t="str">
            <v/>
          </cell>
          <cell r="B4185" t="str">
            <v/>
          </cell>
          <cell r="D4185" t="str">
            <v/>
          </cell>
          <cell r="F4185">
            <v>0</v>
          </cell>
          <cell r="G4185">
            <v>0</v>
          </cell>
        </row>
        <row r="4186">
          <cell r="A4186" t="str">
            <v/>
          </cell>
          <cell r="B4186" t="str">
            <v/>
          </cell>
          <cell r="D4186" t="str">
            <v/>
          </cell>
          <cell r="F4186">
            <v>0</v>
          </cell>
          <cell r="G4186">
            <v>0</v>
          </cell>
        </row>
        <row r="4187">
          <cell r="A4187" t="str">
            <v/>
          </cell>
          <cell r="B4187" t="str">
            <v/>
          </cell>
          <cell r="D4187" t="str">
            <v/>
          </cell>
          <cell r="F4187">
            <v>0</v>
          </cell>
          <cell r="G4187">
            <v>0</v>
          </cell>
        </row>
        <row r="4188">
          <cell r="A4188" t="str">
            <v/>
          </cell>
          <cell r="B4188" t="str">
            <v/>
          </cell>
          <cell r="D4188" t="str">
            <v/>
          </cell>
          <cell r="F4188">
            <v>0</v>
          </cell>
          <cell r="G4188">
            <v>0</v>
          </cell>
        </row>
        <row r="4189">
          <cell r="A4189" t="str">
            <v/>
          </cell>
          <cell r="B4189" t="str">
            <v/>
          </cell>
          <cell r="D4189" t="str">
            <v/>
          </cell>
          <cell r="F4189">
            <v>0</v>
          </cell>
          <cell r="G4189">
            <v>0</v>
          </cell>
        </row>
        <row r="4190">
          <cell r="A4190" t="str">
            <v/>
          </cell>
          <cell r="B4190" t="str">
            <v/>
          </cell>
          <cell r="D4190" t="str">
            <v/>
          </cell>
          <cell r="F4190">
            <v>0</v>
          </cell>
          <cell r="G4190">
            <v>0</v>
          </cell>
        </row>
        <row r="4191">
          <cell r="A4191" t="str">
            <v/>
          </cell>
          <cell r="B4191" t="str">
            <v/>
          </cell>
          <cell r="D4191" t="str">
            <v/>
          </cell>
          <cell r="F4191">
            <v>0</v>
          </cell>
          <cell r="G4191">
            <v>0</v>
          </cell>
        </row>
        <row r="4192">
          <cell r="A4192" t="str">
            <v/>
          </cell>
          <cell r="B4192" t="str">
            <v/>
          </cell>
          <cell r="D4192" t="str">
            <v/>
          </cell>
          <cell r="F4192">
            <v>0</v>
          </cell>
          <cell r="G4192">
            <v>0</v>
          </cell>
        </row>
        <row r="4193">
          <cell r="F4193" t="str">
            <v>Total A</v>
          </cell>
          <cell r="G4193">
            <v>0</v>
          </cell>
        </row>
        <row r="4194">
          <cell r="A4194" t="str">
            <v>B - MANO DE OBRA</v>
          </cell>
        </row>
        <row r="4195">
          <cell r="A4195" t="str">
            <v/>
          </cell>
          <cell r="B4195" t="str">
            <v/>
          </cell>
          <cell r="D4195" t="str">
            <v/>
          </cell>
          <cell r="F4195">
            <v>0</v>
          </cell>
          <cell r="G4195">
            <v>0</v>
          </cell>
        </row>
        <row r="4196">
          <cell r="A4196" t="str">
            <v/>
          </cell>
          <cell r="B4196" t="str">
            <v/>
          </cell>
          <cell r="D4196" t="str">
            <v/>
          </cell>
          <cell r="F4196">
            <v>0</v>
          </cell>
          <cell r="G4196">
            <v>0</v>
          </cell>
        </row>
        <row r="4197">
          <cell r="A4197" t="str">
            <v/>
          </cell>
          <cell r="B4197" t="str">
            <v/>
          </cell>
          <cell r="D4197" t="str">
            <v/>
          </cell>
          <cell r="F4197">
            <v>0</v>
          </cell>
          <cell r="G4197">
            <v>0</v>
          </cell>
        </row>
        <row r="4198">
          <cell r="A4198" t="str">
            <v/>
          </cell>
          <cell r="B4198" t="str">
            <v/>
          </cell>
          <cell r="D4198" t="str">
            <v/>
          </cell>
          <cell r="F4198">
            <v>0</v>
          </cell>
          <cell r="G4198">
            <v>0</v>
          </cell>
        </row>
        <row r="4199">
          <cell r="A4199" t="str">
            <v/>
          </cell>
          <cell r="B4199" t="str">
            <v/>
          </cell>
          <cell r="D4199" t="str">
            <v/>
          </cell>
          <cell r="F4199">
            <v>0</v>
          </cell>
          <cell r="G4199">
            <v>0</v>
          </cell>
        </row>
        <row r="4200">
          <cell r="A4200" t="str">
            <v/>
          </cell>
          <cell r="B4200" t="str">
            <v/>
          </cell>
          <cell r="D4200" t="str">
            <v/>
          </cell>
          <cell r="F4200">
            <v>0</v>
          </cell>
          <cell r="G4200">
            <v>0</v>
          </cell>
        </row>
        <row r="4201">
          <cell r="A4201" t="str">
            <v/>
          </cell>
          <cell r="B4201" t="str">
            <v/>
          </cell>
          <cell r="D4201" t="str">
            <v/>
          </cell>
          <cell r="F4201">
            <v>0</v>
          </cell>
          <cell r="G4201">
            <v>0</v>
          </cell>
        </row>
        <row r="4202">
          <cell r="A4202" t="str">
            <v/>
          </cell>
          <cell r="B4202" t="str">
            <v/>
          </cell>
          <cell r="D4202" t="str">
            <v/>
          </cell>
          <cell r="F4202">
            <v>0</v>
          </cell>
          <cell r="G4202">
            <v>0</v>
          </cell>
        </row>
        <row r="4203">
          <cell r="F4203" t="str">
            <v>Total B</v>
          </cell>
          <cell r="G4203">
            <v>0</v>
          </cell>
        </row>
        <row r="4204">
          <cell r="A4204" t="str">
            <v>C - EQUIPOS</v>
          </cell>
        </row>
        <row r="4205">
          <cell r="A4205" t="str">
            <v/>
          </cell>
          <cell r="B4205" t="str">
            <v/>
          </cell>
          <cell r="D4205" t="str">
            <v/>
          </cell>
          <cell r="F4205">
            <v>0</v>
          </cell>
          <cell r="G4205">
            <v>0</v>
          </cell>
        </row>
        <row r="4206">
          <cell r="A4206" t="str">
            <v/>
          </cell>
          <cell r="B4206" t="str">
            <v/>
          </cell>
          <cell r="D4206" t="str">
            <v/>
          </cell>
          <cell r="F4206">
            <v>0</v>
          </cell>
          <cell r="G4206">
            <v>0</v>
          </cell>
        </row>
        <row r="4207">
          <cell r="A4207" t="str">
            <v/>
          </cell>
          <cell r="B4207" t="str">
            <v/>
          </cell>
          <cell r="D4207" t="str">
            <v/>
          </cell>
          <cell r="F4207">
            <v>0</v>
          </cell>
          <cell r="G4207">
            <v>0</v>
          </cell>
        </row>
        <row r="4208">
          <cell r="A4208" t="str">
            <v/>
          </cell>
          <cell r="B4208" t="str">
            <v/>
          </cell>
          <cell r="D4208" t="str">
            <v/>
          </cell>
          <cell r="F4208">
            <v>0</v>
          </cell>
          <cell r="G4208">
            <v>0</v>
          </cell>
        </row>
        <row r="4209">
          <cell r="A4209" t="str">
            <v/>
          </cell>
          <cell r="B4209" t="str">
            <v/>
          </cell>
          <cell r="D4209" t="str">
            <v/>
          </cell>
          <cell r="F4209">
            <v>0</v>
          </cell>
          <cell r="G4209">
            <v>0</v>
          </cell>
        </row>
        <row r="4210">
          <cell r="A4210" t="str">
            <v/>
          </cell>
          <cell r="B4210" t="str">
            <v/>
          </cell>
          <cell r="D4210" t="str">
            <v/>
          </cell>
          <cell r="F4210">
            <v>0</v>
          </cell>
          <cell r="G4210">
            <v>0</v>
          </cell>
        </row>
        <row r="4211">
          <cell r="A4211" t="str">
            <v/>
          </cell>
          <cell r="B4211" t="str">
            <v/>
          </cell>
          <cell r="D4211" t="str">
            <v/>
          </cell>
          <cell r="F4211">
            <v>0</v>
          </cell>
          <cell r="G4211">
            <v>0</v>
          </cell>
        </row>
        <row r="4212">
          <cell r="A4212" t="str">
            <v/>
          </cell>
          <cell r="B4212" t="str">
            <v/>
          </cell>
          <cell r="D4212" t="str">
            <v/>
          </cell>
          <cell r="F4212">
            <v>0</v>
          </cell>
          <cell r="G4212">
            <v>0</v>
          </cell>
        </row>
        <row r="4213">
          <cell r="A4213" t="str">
            <v/>
          </cell>
          <cell r="B4213" t="str">
            <v/>
          </cell>
          <cell r="D4213" t="str">
            <v/>
          </cell>
          <cell r="F4213">
            <v>0</v>
          </cell>
          <cell r="G4213">
            <v>0</v>
          </cell>
        </row>
        <row r="4214">
          <cell r="A4214" t="str">
            <v/>
          </cell>
          <cell r="B4214" t="str">
            <v/>
          </cell>
          <cell r="D4214" t="str">
            <v/>
          </cell>
          <cell r="F4214">
            <v>0</v>
          </cell>
          <cell r="G4214">
            <v>0</v>
          </cell>
        </row>
        <row r="4215">
          <cell r="F4215" t="str">
            <v>Total C</v>
          </cell>
          <cell r="G4215">
            <v>0</v>
          </cell>
        </row>
        <row r="4217">
          <cell r="A4217" t="str">
            <v/>
          </cell>
          <cell r="B4217" t="str">
            <v/>
          </cell>
          <cell r="D4217" t="str">
            <v>COSTO NETO</v>
          </cell>
          <cell r="F4217" t="str">
            <v>Total D=A+B+C</v>
          </cell>
          <cell r="G4217">
            <v>0</v>
          </cell>
        </row>
        <row r="4219">
          <cell r="A4219" t="str">
            <v>ANALISIS DE PRECIOS</v>
          </cell>
        </row>
        <row r="4220">
          <cell r="A4220" t="str">
            <v>COMITENTE:</v>
          </cell>
          <cell r="B4220" t="str">
            <v>INSTITUTO PROVINCIAL DE LA VIVIENDA</v>
          </cell>
        </row>
        <row r="4221">
          <cell r="A4221" t="str">
            <v>CONTRATISTA:</v>
          </cell>
          <cell r="B4221">
            <v>0</v>
          </cell>
        </row>
        <row r="4222">
          <cell r="A4222" t="str">
            <v>OBRA:</v>
          </cell>
          <cell r="B4222">
            <v>0</v>
          </cell>
          <cell r="F4222" t="str">
            <v>PRECIOS A:</v>
          </cell>
          <cell r="G4222">
            <v>0</v>
          </cell>
        </row>
        <row r="4223">
          <cell r="A4223" t="str">
            <v>UBICACIÓN:</v>
          </cell>
          <cell r="B4223">
            <v>0</v>
          </cell>
        </row>
        <row r="4224">
          <cell r="A4224" t="str">
            <v>RUBRO:</v>
          </cell>
          <cell r="C4224">
            <v>0</v>
          </cell>
        </row>
        <row r="4225">
          <cell r="A4225" t="str">
            <v>ITEM:</v>
          </cell>
          <cell r="B4225" t="str">
            <v/>
          </cell>
          <cell r="C4225" t="str">
            <v/>
          </cell>
          <cell r="F4225" t="str">
            <v>UNIDAD:</v>
          </cell>
          <cell r="G4225" t="str">
            <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row>
        <row r="4229">
          <cell r="A4229" t="str">
            <v>A - MATERIALES</v>
          </cell>
        </row>
        <row r="4230">
          <cell r="A4230" t="str">
            <v/>
          </cell>
          <cell r="B4230" t="str">
            <v/>
          </cell>
          <cell r="D4230" t="str">
            <v/>
          </cell>
          <cell r="F4230">
            <v>0</v>
          </cell>
          <cell r="G4230">
            <v>0</v>
          </cell>
        </row>
        <row r="4231">
          <cell r="A4231" t="str">
            <v/>
          </cell>
          <cell r="B4231" t="str">
            <v/>
          </cell>
          <cell r="D4231" t="str">
            <v/>
          </cell>
          <cell r="F4231">
            <v>0</v>
          </cell>
          <cell r="G4231">
            <v>0</v>
          </cell>
        </row>
        <row r="4232">
          <cell r="A4232" t="str">
            <v/>
          </cell>
          <cell r="B4232" t="str">
            <v/>
          </cell>
          <cell r="D4232" t="str">
            <v/>
          </cell>
          <cell r="F4232">
            <v>0</v>
          </cell>
          <cell r="G4232">
            <v>0</v>
          </cell>
        </row>
        <row r="4233">
          <cell r="A4233" t="str">
            <v/>
          </cell>
          <cell r="B4233" t="str">
            <v/>
          </cell>
          <cell r="D4233" t="str">
            <v/>
          </cell>
          <cell r="F4233">
            <v>0</v>
          </cell>
          <cell r="G4233">
            <v>0</v>
          </cell>
        </row>
        <row r="4234">
          <cell r="A4234" t="str">
            <v/>
          </cell>
          <cell r="B4234" t="str">
            <v/>
          </cell>
          <cell r="D4234" t="str">
            <v/>
          </cell>
          <cell r="F4234">
            <v>0</v>
          </cell>
          <cell r="G4234">
            <v>0</v>
          </cell>
        </row>
        <row r="4235">
          <cell r="A4235" t="str">
            <v/>
          </cell>
          <cell r="B4235" t="str">
            <v/>
          </cell>
          <cell r="D4235" t="str">
            <v/>
          </cell>
          <cell r="F4235">
            <v>0</v>
          </cell>
          <cell r="G4235">
            <v>0</v>
          </cell>
        </row>
        <row r="4236">
          <cell r="A4236" t="str">
            <v/>
          </cell>
          <cell r="B4236" t="str">
            <v/>
          </cell>
          <cell r="D4236" t="str">
            <v/>
          </cell>
          <cell r="F4236">
            <v>0</v>
          </cell>
          <cell r="G4236">
            <v>0</v>
          </cell>
        </row>
        <row r="4237">
          <cell r="A4237" t="str">
            <v/>
          </cell>
          <cell r="B4237" t="str">
            <v/>
          </cell>
          <cell r="D4237" t="str">
            <v/>
          </cell>
          <cell r="F4237">
            <v>0</v>
          </cell>
          <cell r="G4237">
            <v>0</v>
          </cell>
        </row>
        <row r="4238">
          <cell r="A4238" t="str">
            <v/>
          </cell>
          <cell r="B4238" t="str">
            <v/>
          </cell>
          <cell r="D4238" t="str">
            <v/>
          </cell>
          <cell r="F4238">
            <v>0</v>
          </cell>
          <cell r="G4238">
            <v>0</v>
          </cell>
        </row>
        <row r="4239">
          <cell r="A4239" t="str">
            <v/>
          </cell>
          <cell r="B4239" t="str">
            <v/>
          </cell>
          <cell r="D4239" t="str">
            <v/>
          </cell>
          <cell r="F4239">
            <v>0</v>
          </cell>
          <cell r="G4239">
            <v>0</v>
          </cell>
        </row>
        <row r="4240">
          <cell r="A4240" t="str">
            <v/>
          </cell>
          <cell r="B4240" t="str">
            <v/>
          </cell>
          <cell r="D4240" t="str">
            <v/>
          </cell>
          <cell r="F4240">
            <v>0</v>
          </cell>
          <cell r="G4240">
            <v>0</v>
          </cell>
        </row>
        <row r="4241">
          <cell r="A4241" t="str">
            <v/>
          </cell>
          <cell r="B4241" t="str">
            <v/>
          </cell>
          <cell r="D4241" t="str">
            <v/>
          </cell>
          <cell r="F4241">
            <v>0</v>
          </cell>
          <cell r="G4241">
            <v>0</v>
          </cell>
        </row>
        <row r="4242">
          <cell r="A4242" t="str">
            <v/>
          </cell>
          <cell r="B4242" t="str">
            <v/>
          </cell>
          <cell r="D4242" t="str">
            <v/>
          </cell>
          <cell r="F4242">
            <v>0</v>
          </cell>
          <cell r="G4242">
            <v>0</v>
          </cell>
        </row>
        <row r="4243">
          <cell r="A4243" t="str">
            <v/>
          </cell>
          <cell r="B4243" t="str">
            <v/>
          </cell>
          <cell r="D4243" t="str">
            <v/>
          </cell>
          <cell r="F4243">
            <v>0</v>
          </cell>
          <cell r="G4243">
            <v>0</v>
          </cell>
        </row>
        <row r="4244">
          <cell r="A4244" t="str">
            <v/>
          </cell>
          <cell r="B4244" t="str">
            <v/>
          </cell>
          <cell r="D4244" t="str">
            <v/>
          </cell>
          <cell r="F4244">
            <v>0</v>
          </cell>
          <cell r="G4244">
            <v>0</v>
          </cell>
        </row>
        <row r="4245">
          <cell r="A4245" t="str">
            <v/>
          </cell>
          <cell r="B4245" t="str">
            <v/>
          </cell>
          <cell r="D4245" t="str">
            <v/>
          </cell>
          <cell r="F4245">
            <v>0</v>
          </cell>
          <cell r="G4245">
            <v>0</v>
          </cell>
        </row>
        <row r="4246">
          <cell r="A4246" t="str">
            <v/>
          </cell>
          <cell r="B4246" t="str">
            <v/>
          </cell>
          <cell r="D4246" t="str">
            <v/>
          </cell>
          <cell r="F4246">
            <v>0</v>
          </cell>
          <cell r="G4246">
            <v>0</v>
          </cell>
        </row>
        <row r="4247">
          <cell r="A4247" t="str">
            <v/>
          </cell>
          <cell r="B4247" t="str">
            <v/>
          </cell>
          <cell r="D4247" t="str">
            <v/>
          </cell>
          <cell r="F4247">
            <v>0</v>
          </cell>
          <cell r="G4247">
            <v>0</v>
          </cell>
        </row>
        <row r="4248">
          <cell r="A4248" t="str">
            <v/>
          </cell>
          <cell r="B4248" t="str">
            <v/>
          </cell>
          <cell r="D4248" t="str">
            <v/>
          </cell>
          <cell r="F4248">
            <v>0</v>
          </cell>
          <cell r="G4248">
            <v>0</v>
          </cell>
        </row>
        <row r="4249">
          <cell r="A4249" t="str">
            <v/>
          </cell>
          <cell r="B4249" t="str">
            <v/>
          </cell>
          <cell r="D4249" t="str">
            <v/>
          </cell>
          <cell r="F4249">
            <v>0</v>
          </cell>
          <cell r="G4249">
            <v>0</v>
          </cell>
        </row>
        <row r="4250">
          <cell r="F4250" t="str">
            <v>Total A</v>
          </cell>
          <cell r="G4250">
            <v>0</v>
          </cell>
        </row>
        <row r="4251">
          <cell r="A4251" t="str">
            <v>B - MANO DE OBRA</v>
          </cell>
        </row>
        <row r="4252">
          <cell r="A4252" t="str">
            <v/>
          </cell>
          <cell r="B4252" t="str">
            <v/>
          </cell>
          <cell r="D4252" t="str">
            <v/>
          </cell>
          <cell r="F4252">
            <v>0</v>
          </cell>
          <cell r="G4252">
            <v>0</v>
          </cell>
        </row>
        <row r="4253">
          <cell r="A4253" t="str">
            <v/>
          </cell>
          <cell r="B4253" t="str">
            <v/>
          </cell>
          <cell r="D4253" t="str">
            <v/>
          </cell>
          <cell r="F4253">
            <v>0</v>
          </cell>
          <cell r="G4253">
            <v>0</v>
          </cell>
        </row>
        <row r="4254">
          <cell r="A4254" t="str">
            <v/>
          </cell>
          <cell r="B4254" t="str">
            <v/>
          </cell>
          <cell r="D4254" t="str">
            <v/>
          </cell>
          <cell r="F4254">
            <v>0</v>
          </cell>
          <cell r="G4254">
            <v>0</v>
          </cell>
        </row>
        <row r="4255">
          <cell r="A4255" t="str">
            <v/>
          </cell>
          <cell r="B4255" t="str">
            <v/>
          </cell>
          <cell r="D4255" t="str">
            <v/>
          </cell>
          <cell r="F4255">
            <v>0</v>
          </cell>
          <cell r="G4255">
            <v>0</v>
          </cell>
        </row>
        <row r="4256">
          <cell r="A4256" t="str">
            <v/>
          </cell>
          <cell r="B4256" t="str">
            <v/>
          </cell>
          <cell r="D4256" t="str">
            <v/>
          </cell>
          <cell r="F4256">
            <v>0</v>
          </cell>
          <cell r="G4256">
            <v>0</v>
          </cell>
        </row>
        <row r="4257">
          <cell r="A4257" t="str">
            <v/>
          </cell>
          <cell r="B4257" t="str">
            <v/>
          </cell>
          <cell r="D4257" t="str">
            <v/>
          </cell>
          <cell r="F4257">
            <v>0</v>
          </cell>
          <cell r="G4257">
            <v>0</v>
          </cell>
        </row>
        <row r="4258">
          <cell r="A4258" t="str">
            <v/>
          </cell>
          <cell r="B4258" t="str">
            <v/>
          </cell>
          <cell r="D4258" t="str">
            <v/>
          </cell>
          <cell r="F4258">
            <v>0</v>
          </cell>
          <cell r="G4258">
            <v>0</v>
          </cell>
        </row>
        <row r="4259">
          <cell r="A4259" t="str">
            <v/>
          </cell>
          <cell r="B4259" t="str">
            <v/>
          </cell>
          <cell r="D4259" t="str">
            <v/>
          </cell>
          <cell r="F4259">
            <v>0</v>
          </cell>
          <cell r="G4259">
            <v>0</v>
          </cell>
        </row>
        <row r="4260">
          <cell r="F4260" t="str">
            <v>Total B</v>
          </cell>
          <cell r="G4260">
            <v>0</v>
          </cell>
        </row>
        <row r="4261">
          <cell r="A4261" t="str">
            <v>C - EQUIPOS</v>
          </cell>
        </row>
        <row r="4262">
          <cell r="A4262" t="str">
            <v/>
          </cell>
          <cell r="B4262" t="str">
            <v/>
          </cell>
          <cell r="D4262" t="str">
            <v/>
          </cell>
          <cell r="F4262">
            <v>0</v>
          </cell>
          <cell r="G4262">
            <v>0</v>
          </cell>
        </row>
        <row r="4263">
          <cell r="A4263" t="str">
            <v/>
          </cell>
          <cell r="B4263" t="str">
            <v/>
          </cell>
          <cell r="D4263" t="str">
            <v/>
          </cell>
          <cell r="F4263">
            <v>0</v>
          </cell>
          <cell r="G4263">
            <v>0</v>
          </cell>
        </row>
        <row r="4264">
          <cell r="A4264" t="str">
            <v/>
          </cell>
          <cell r="B4264" t="str">
            <v/>
          </cell>
          <cell r="D4264" t="str">
            <v/>
          </cell>
          <cell r="F4264">
            <v>0</v>
          </cell>
          <cell r="G4264">
            <v>0</v>
          </cell>
        </row>
        <row r="4265">
          <cell r="A4265" t="str">
            <v/>
          </cell>
          <cell r="B4265" t="str">
            <v/>
          </cell>
          <cell r="D4265" t="str">
            <v/>
          </cell>
          <cell r="F4265">
            <v>0</v>
          </cell>
          <cell r="G4265">
            <v>0</v>
          </cell>
        </row>
        <row r="4266">
          <cell r="A4266" t="str">
            <v/>
          </cell>
          <cell r="B4266" t="str">
            <v/>
          </cell>
          <cell r="D4266" t="str">
            <v/>
          </cell>
          <cell r="F4266">
            <v>0</v>
          </cell>
          <cell r="G4266">
            <v>0</v>
          </cell>
        </row>
        <row r="4267">
          <cell r="A4267" t="str">
            <v/>
          </cell>
          <cell r="B4267" t="str">
            <v/>
          </cell>
          <cell r="D4267" t="str">
            <v/>
          </cell>
          <cell r="F4267">
            <v>0</v>
          </cell>
          <cell r="G4267">
            <v>0</v>
          </cell>
        </row>
        <row r="4268">
          <cell r="A4268" t="str">
            <v/>
          </cell>
          <cell r="B4268" t="str">
            <v/>
          </cell>
          <cell r="D4268" t="str">
            <v/>
          </cell>
          <cell r="F4268">
            <v>0</v>
          </cell>
          <cell r="G4268">
            <v>0</v>
          </cell>
        </row>
        <row r="4269">
          <cell r="A4269" t="str">
            <v/>
          </cell>
          <cell r="B4269" t="str">
            <v/>
          </cell>
          <cell r="D4269" t="str">
            <v/>
          </cell>
          <cell r="F4269">
            <v>0</v>
          </cell>
          <cell r="G4269">
            <v>0</v>
          </cell>
        </row>
        <row r="4270">
          <cell r="A4270" t="str">
            <v/>
          </cell>
          <cell r="B4270" t="str">
            <v/>
          </cell>
          <cell r="D4270" t="str">
            <v/>
          </cell>
          <cell r="F4270">
            <v>0</v>
          </cell>
          <cell r="G4270">
            <v>0</v>
          </cell>
        </row>
        <row r="4271">
          <cell r="A4271" t="str">
            <v/>
          </cell>
          <cell r="B4271" t="str">
            <v/>
          </cell>
          <cell r="D4271" t="str">
            <v/>
          </cell>
          <cell r="F4271">
            <v>0</v>
          </cell>
          <cell r="G4271">
            <v>0</v>
          </cell>
        </row>
        <row r="4272">
          <cell r="F4272" t="str">
            <v>Total C</v>
          </cell>
          <cell r="G4272">
            <v>0</v>
          </cell>
        </row>
        <row r="4274">
          <cell r="A4274" t="str">
            <v/>
          </cell>
          <cell r="B4274" t="str">
            <v/>
          </cell>
          <cell r="D4274" t="str">
            <v>COSTO NETO</v>
          </cell>
          <cell r="F4274" t="str">
            <v>Total D=A+B+C</v>
          </cell>
          <cell r="G4274">
            <v>0</v>
          </cell>
        </row>
        <row r="4276">
          <cell r="A4276" t="str">
            <v>ANALISIS DE PRECIOS</v>
          </cell>
        </row>
        <row r="4277">
          <cell r="A4277" t="str">
            <v>COMITENTE:</v>
          </cell>
          <cell r="B4277" t="str">
            <v>INSTITUTO PROVINCIAL DE LA VIVIENDA</v>
          </cell>
        </row>
        <row r="4278">
          <cell r="A4278" t="str">
            <v>CONTRATISTA:</v>
          </cell>
          <cell r="B4278">
            <v>0</v>
          </cell>
        </row>
        <row r="4279">
          <cell r="A4279" t="str">
            <v>OBRA:</v>
          </cell>
          <cell r="B4279">
            <v>0</v>
          </cell>
          <cell r="F4279" t="str">
            <v>PRECIOS A:</v>
          </cell>
          <cell r="G4279">
            <v>0</v>
          </cell>
        </row>
        <row r="4280">
          <cell r="A4280" t="str">
            <v>UBICACIÓN:</v>
          </cell>
          <cell r="B4280">
            <v>0</v>
          </cell>
        </row>
        <row r="4281">
          <cell r="A4281" t="str">
            <v>RUBRO:</v>
          </cell>
          <cell r="C4281">
            <v>0</v>
          </cell>
        </row>
        <row r="4282">
          <cell r="A4282" t="str">
            <v>ITEM:</v>
          </cell>
          <cell r="B4282" t="str">
            <v/>
          </cell>
          <cell r="C4282" t="str">
            <v/>
          </cell>
          <cell r="F4282" t="str">
            <v>UNIDAD:</v>
          </cell>
          <cell r="G4282" t="str">
            <v/>
          </cell>
        </row>
        <row r="4284">
          <cell r="A4284" t="str">
            <v>DATOS REDETERMINACION</v>
          </cell>
          <cell r="C4284" t="str">
            <v>DESIGNACION</v>
          </cell>
          <cell r="D4284" t="str">
            <v>U</v>
          </cell>
          <cell r="E4284" t="str">
            <v>Cantidad</v>
          </cell>
          <cell r="F4284" t="str">
            <v>$ Unitarios</v>
          </cell>
          <cell r="G4284" t="str">
            <v>$ Parcial</v>
          </cell>
        </row>
        <row r="4285">
          <cell r="A4285" t="str">
            <v>CÓDIGO</v>
          </cell>
          <cell r="B4285" t="str">
            <v>DESCRIPCIÓN</v>
          </cell>
        </row>
        <row r="4286">
          <cell r="A4286" t="str">
            <v>A - MATERIALES</v>
          </cell>
        </row>
        <row r="4287">
          <cell r="A4287" t="str">
            <v/>
          </cell>
          <cell r="B4287" t="str">
            <v/>
          </cell>
          <cell r="D4287" t="str">
            <v/>
          </cell>
          <cell r="F4287">
            <v>0</v>
          </cell>
          <cell r="G4287">
            <v>0</v>
          </cell>
        </row>
        <row r="4288">
          <cell r="A4288" t="str">
            <v/>
          </cell>
          <cell r="B4288" t="str">
            <v/>
          </cell>
          <cell r="D4288" t="str">
            <v/>
          </cell>
          <cell r="F4288">
            <v>0</v>
          </cell>
          <cell r="G4288">
            <v>0</v>
          </cell>
        </row>
        <row r="4289">
          <cell r="A4289" t="str">
            <v/>
          </cell>
          <cell r="B4289" t="str">
            <v/>
          </cell>
          <cell r="D4289" t="str">
            <v/>
          </cell>
          <cell r="F4289">
            <v>0</v>
          </cell>
          <cell r="G4289">
            <v>0</v>
          </cell>
        </row>
        <row r="4290">
          <cell r="A4290" t="str">
            <v/>
          </cell>
          <cell r="B4290" t="str">
            <v/>
          </cell>
          <cell r="D4290" t="str">
            <v/>
          </cell>
          <cell r="F4290">
            <v>0</v>
          </cell>
          <cell r="G4290">
            <v>0</v>
          </cell>
        </row>
        <row r="4291">
          <cell r="A4291" t="str">
            <v/>
          </cell>
          <cell r="B4291" t="str">
            <v/>
          </cell>
          <cell r="D4291" t="str">
            <v/>
          </cell>
          <cell r="F4291">
            <v>0</v>
          </cell>
          <cell r="G4291">
            <v>0</v>
          </cell>
        </row>
        <row r="4292">
          <cell r="A4292" t="str">
            <v/>
          </cell>
          <cell r="B4292" t="str">
            <v/>
          </cell>
          <cell r="D4292" t="str">
            <v/>
          </cell>
          <cell r="F4292">
            <v>0</v>
          </cell>
          <cell r="G4292">
            <v>0</v>
          </cell>
        </row>
        <row r="4293">
          <cell r="A4293" t="str">
            <v/>
          </cell>
          <cell r="B4293" t="str">
            <v/>
          </cell>
          <cell r="D4293" t="str">
            <v/>
          </cell>
          <cell r="F4293">
            <v>0</v>
          </cell>
          <cell r="G4293">
            <v>0</v>
          </cell>
        </row>
        <row r="4294">
          <cell r="A4294" t="str">
            <v/>
          </cell>
          <cell r="B4294" t="str">
            <v/>
          </cell>
          <cell r="D4294" t="str">
            <v/>
          </cell>
          <cell r="F4294">
            <v>0</v>
          </cell>
          <cell r="G4294">
            <v>0</v>
          </cell>
        </row>
        <row r="4295">
          <cell r="A4295" t="str">
            <v/>
          </cell>
          <cell r="B4295" t="str">
            <v/>
          </cell>
          <cell r="D4295" t="str">
            <v/>
          </cell>
          <cell r="F4295">
            <v>0</v>
          </cell>
          <cell r="G4295">
            <v>0</v>
          </cell>
        </row>
        <row r="4296">
          <cell r="A4296" t="str">
            <v/>
          </cell>
          <cell r="B4296" t="str">
            <v/>
          </cell>
          <cell r="D4296" t="str">
            <v/>
          </cell>
          <cell r="F4296">
            <v>0</v>
          </cell>
          <cell r="G4296">
            <v>0</v>
          </cell>
        </row>
        <row r="4297">
          <cell r="A4297" t="str">
            <v/>
          </cell>
          <cell r="B4297" t="str">
            <v/>
          </cell>
          <cell r="D4297" t="str">
            <v/>
          </cell>
          <cell r="F4297">
            <v>0</v>
          </cell>
          <cell r="G4297">
            <v>0</v>
          </cell>
        </row>
        <row r="4298">
          <cell r="A4298" t="str">
            <v/>
          </cell>
          <cell r="B4298" t="str">
            <v/>
          </cell>
          <cell r="D4298" t="str">
            <v/>
          </cell>
          <cell r="F4298">
            <v>0</v>
          </cell>
          <cell r="G4298">
            <v>0</v>
          </cell>
        </row>
        <row r="4299">
          <cell r="A4299" t="str">
            <v/>
          </cell>
          <cell r="B4299" t="str">
            <v/>
          </cell>
          <cell r="D4299" t="str">
            <v/>
          </cell>
          <cell r="F4299">
            <v>0</v>
          </cell>
          <cell r="G4299">
            <v>0</v>
          </cell>
        </row>
        <row r="4300">
          <cell r="A4300" t="str">
            <v/>
          </cell>
          <cell r="B4300" t="str">
            <v/>
          </cell>
          <cell r="D4300" t="str">
            <v/>
          </cell>
          <cell r="F4300">
            <v>0</v>
          </cell>
          <cell r="G4300">
            <v>0</v>
          </cell>
        </row>
        <row r="4301">
          <cell r="A4301" t="str">
            <v/>
          </cell>
          <cell r="B4301" t="str">
            <v/>
          </cell>
          <cell r="D4301" t="str">
            <v/>
          </cell>
          <cell r="F4301">
            <v>0</v>
          </cell>
          <cell r="G4301">
            <v>0</v>
          </cell>
        </row>
        <row r="4302">
          <cell r="A4302" t="str">
            <v/>
          </cell>
          <cell r="B4302" t="str">
            <v/>
          </cell>
          <cell r="D4302" t="str">
            <v/>
          </cell>
          <cell r="F4302">
            <v>0</v>
          </cell>
          <cell r="G4302">
            <v>0</v>
          </cell>
        </row>
        <row r="4303">
          <cell r="A4303" t="str">
            <v/>
          </cell>
          <cell r="B4303" t="str">
            <v/>
          </cell>
          <cell r="D4303" t="str">
            <v/>
          </cell>
          <cell r="F4303">
            <v>0</v>
          </cell>
          <cell r="G4303">
            <v>0</v>
          </cell>
        </row>
        <row r="4304">
          <cell r="A4304" t="str">
            <v/>
          </cell>
          <cell r="B4304" t="str">
            <v/>
          </cell>
          <cell r="D4304" t="str">
            <v/>
          </cell>
          <cell r="F4304">
            <v>0</v>
          </cell>
          <cell r="G4304">
            <v>0</v>
          </cell>
        </row>
        <row r="4305">
          <cell r="A4305" t="str">
            <v/>
          </cell>
          <cell r="B4305" t="str">
            <v/>
          </cell>
          <cell r="D4305" t="str">
            <v/>
          </cell>
          <cell r="F4305">
            <v>0</v>
          </cell>
          <cell r="G4305">
            <v>0</v>
          </cell>
        </row>
        <row r="4306">
          <cell r="A4306" t="str">
            <v/>
          </cell>
          <cell r="B4306" t="str">
            <v/>
          </cell>
          <cell r="D4306" t="str">
            <v/>
          </cell>
          <cell r="F4306">
            <v>0</v>
          </cell>
          <cell r="G4306">
            <v>0</v>
          </cell>
        </row>
        <row r="4307">
          <cell r="F4307" t="str">
            <v>Total A</v>
          </cell>
          <cell r="G4307">
            <v>0</v>
          </cell>
        </row>
        <row r="4308">
          <cell r="A4308" t="str">
            <v>B - MANO DE OBRA</v>
          </cell>
        </row>
        <row r="4309">
          <cell r="A4309" t="str">
            <v/>
          </cell>
          <cell r="B4309" t="str">
            <v/>
          </cell>
          <cell r="D4309" t="str">
            <v/>
          </cell>
          <cell r="F4309">
            <v>0</v>
          </cell>
          <cell r="G4309">
            <v>0</v>
          </cell>
        </row>
        <row r="4310">
          <cell r="A4310" t="str">
            <v/>
          </cell>
          <cell r="B4310" t="str">
            <v/>
          </cell>
          <cell r="D4310" t="str">
            <v/>
          </cell>
          <cell r="F4310">
            <v>0</v>
          </cell>
          <cell r="G4310">
            <v>0</v>
          </cell>
        </row>
        <row r="4311">
          <cell r="A4311" t="str">
            <v/>
          </cell>
          <cell r="B4311" t="str">
            <v/>
          </cell>
          <cell r="D4311" t="str">
            <v/>
          </cell>
          <cell r="F4311">
            <v>0</v>
          </cell>
          <cell r="G4311">
            <v>0</v>
          </cell>
        </row>
        <row r="4312">
          <cell r="A4312" t="str">
            <v/>
          </cell>
          <cell r="B4312" t="str">
            <v/>
          </cell>
          <cell r="D4312" t="str">
            <v/>
          </cell>
          <cell r="F4312">
            <v>0</v>
          </cell>
          <cell r="G4312">
            <v>0</v>
          </cell>
        </row>
        <row r="4313">
          <cell r="A4313" t="str">
            <v/>
          </cell>
          <cell r="B4313" t="str">
            <v/>
          </cell>
          <cell r="D4313" t="str">
            <v/>
          </cell>
          <cell r="F4313">
            <v>0</v>
          </cell>
          <cell r="G4313">
            <v>0</v>
          </cell>
        </row>
        <row r="4314">
          <cell r="A4314" t="str">
            <v/>
          </cell>
          <cell r="B4314" t="str">
            <v/>
          </cell>
          <cell r="D4314" t="str">
            <v/>
          </cell>
          <cell r="F4314">
            <v>0</v>
          </cell>
          <cell r="G4314">
            <v>0</v>
          </cell>
        </row>
        <row r="4315">
          <cell r="A4315" t="str">
            <v/>
          </cell>
          <cell r="B4315" t="str">
            <v/>
          </cell>
          <cell r="D4315" t="str">
            <v/>
          </cell>
          <cell r="F4315">
            <v>0</v>
          </cell>
          <cell r="G4315">
            <v>0</v>
          </cell>
        </row>
        <row r="4316">
          <cell r="A4316" t="str">
            <v/>
          </cell>
          <cell r="B4316" t="str">
            <v/>
          </cell>
          <cell r="D4316" t="str">
            <v/>
          </cell>
          <cell r="F4316">
            <v>0</v>
          </cell>
          <cell r="G4316">
            <v>0</v>
          </cell>
        </row>
        <row r="4317">
          <cell r="F4317" t="str">
            <v>Total B</v>
          </cell>
          <cell r="G4317">
            <v>0</v>
          </cell>
        </row>
        <row r="4318">
          <cell r="A4318" t="str">
            <v>C - EQUIPOS</v>
          </cell>
        </row>
        <row r="4319">
          <cell r="A4319" t="str">
            <v/>
          </cell>
          <cell r="B4319" t="str">
            <v/>
          </cell>
          <cell r="D4319" t="str">
            <v/>
          </cell>
          <cell r="F4319">
            <v>0</v>
          </cell>
          <cell r="G4319">
            <v>0</v>
          </cell>
        </row>
        <row r="4320">
          <cell r="A4320" t="str">
            <v/>
          </cell>
          <cell r="B4320" t="str">
            <v/>
          </cell>
          <cell r="D4320" t="str">
            <v/>
          </cell>
          <cell r="F4320">
            <v>0</v>
          </cell>
          <cell r="G4320">
            <v>0</v>
          </cell>
        </row>
        <row r="4321">
          <cell r="A4321" t="str">
            <v/>
          </cell>
          <cell r="B4321" t="str">
            <v/>
          </cell>
          <cell r="D4321" t="str">
            <v/>
          </cell>
          <cell r="F4321">
            <v>0</v>
          </cell>
          <cell r="G4321">
            <v>0</v>
          </cell>
        </row>
        <row r="4322">
          <cell r="A4322" t="str">
            <v/>
          </cell>
          <cell r="B4322" t="str">
            <v/>
          </cell>
          <cell r="D4322" t="str">
            <v/>
          </cell>
          <cell r="F4322">
            <v>0</v>
          </cell>
          <cell r="G4322">
            <v>0</v>
          </cell>
        </row>
        <row r="4323">
          <cell r="A4323" t="str">
            <v/>
          </cell>
          <cell r="B4323" t="str">
            <v/>
          </cell>
          <cell r="D4323" t="str">
            <v/>
          </cell>
          <cell r="F4323">
            <v>0</v>
          </cell>
          <cell r="G4323">
            <v>0</v>
          </cell>
        </row>
        <row r="4324">
          <cell r="A4324" t="str">
            <v/>
          </cell>
          <cell r="B4324" t="str">
            <v/>
          </cell>
          <cell r="D4324" t="str">
            <v/>
          </cell>
          <cell r="F4324">
            <v>0</v>
          </cell>
          <cell r="G4324">
            <v>0</v>
          </cell>
        </row>
        <row r="4325">
          <cell r="A4325" t="str">
            <v/>
          </cell>
          <cell r="B4325" t="str">
            <v/>
          </cell>
          <cell r="D4325" t="str">
            <v/>
          </cell>
          <cell r="F4325">
            <v>0</v>
          </cell>
          <cell r="G4325">
            <v>0</v>
          </cell>
        </row>
        <row r="4326">
          <cell r="A4326" t="str">
            <v/>
          </cell>
          <cell r="B4326" t="str">
            <v/>
          </cell>
          <cell r="D4326" t="str">
            <v/>
          </cell>
          <cell r="F4326">
            <v>0</v>
          </cell>
          <cell r="G4326">
            <v>0</v>
          </cell>
        </row>
        <row r="4327">
          <cell r="A4327" t="str">
            <v/>
          </cell>
          <cell r="B4327" t="str">
            <v/>
          </cell>
          <cell r="D4327" t="str">
            <v/>
          </cell>
          <cell r="F4327">
            <v>0</v>
          </cell>
          <cell r="G4327">
            <v>0</v>
          </cell>
        </row>
        <row r="4328">
          <cell r="A4328" t="str">
            <v/>
          </cell>
          <cell r="B4328" t="str">
            <v/>
          </cell>
          <cell r="D4328" t="str">
            <v/>
          </cell>
          <cell r="F4328">
            <v>0</v>
          </cell>
          <cell r="G4328">
            <v>0</v>
          </cell>
        </row>
        <row r="4329">
          <cell r="F4329" t="str">
            <v>Total C</v>
          </cell>
          <cell r="G4329">
            <v>0</v>
          </cell>
        </row>
        <row r="4331">
          <cell r="A4331" t="str">
            <v/>
          </cell>
          <cell r="B4331" t="str">
            <v/>
          </cell>
          <cell r="D4331" t="str">
            <v>COSTO NETO</v>
          </cell>
          <cell r="F4331" t="str">
            <v>Total D=A+B+C</v>
          </cell>
          <cell r="G4331">
            <v>0</v>
          </cell>
        </row>
        <row r="4333">
          <cell r="A4333" t="str">
            <v>ANALISIS DE PRECIOS</v>
          </cell>
        </row>
        <row r="4334">
          <cell r="A4334" t="str">
            <v>COMITENTE:</v>
          </cell>
          <cell r="B4334" t="str">
            <v>INSTITUTO PROVINCIAL DE LA VIVIENDA</v>
          </cell>
        </row>
        <row r="4335">
          <cell r="A4335" t="str">
            <v>CONTRATISTA:</v>
          </cell>
          <cell r="B4335">
            <v>0</v>
          </cell>
        </row>
        <row r="4336">
          <cell r="A4336" t="str">
            <v>OBRA:</v>
          </cell>
          <cell r="B4336">
            <v>0</v>
          </cell>
          <cell r="F4336" t="str">
            <v>PRECIOS A:</v>
          </cell>
          <cell r="G4336">
            <v>0</v>
          </cell>
        </row>
        <row r="4337">
          <cell r="A4337" t="str">
            <v>UBICACIÓN:</v>
          </cell>
          <cell r="B4337">
            <v>0</v>
          </cell>
        </row>
        <row r="4338">
          <cell r="A4338" t="str">
            <v>RUBRO:</v>
          </cell>
          <cell r="C4338">
            <v>0</v>
          </cell>
        </row>
        <row r="4339">
          <cell r="A4339" t="str">
            <v>ITEM:</v>
          </cell>
          <cell r="B4339" t="str">
            <v/>
          </cell>
          <cell r="C4339" t="str">
            <v/>
          </cell>
          <cell r="F4339" t="str">
            <v>UNIDAD:</v>
          </cell>
          <cell r="G4339" t="str">
            <v/>
          </cell>
        </row>
        <row r="4341">
          <cell r="A4341" t="str">
            <v>DATOS REDETERMINACION</v>
          </cell>
          <cell r="C4341" t="str">
            <v>DESIGNACION</v>
          </cell>
          <cell r="D4341" t="str">
            <v>U</v>
          </cell>
          <cell r="E4341" t="str">
            <v>Cantidad</v>
          </cell>
          <cell r="F4341" t="str">
            <v>$ Unitarios</v>
          </cell>
          <cell r="G4341" t="str">
            <v>$ Parcial</v>
          </cell>
        </row>
        <row r="4342">
          <cell r="A4342" t="str">
            <v>CÓDIGO</v>
          </cell>
          <cell r="B4342" t="str">
            <v>DESCRIPCIÓN</v>
          </cell>
        </row>
        <row r="4343">
          <cell r="A4343" t="str">
            <v>A - MATERIALES</v>
          </cell>
        </row>
        <row r="4344">
          <cell r="A4344" t="str">
            <v/>
          </cell>
          <cell r="B4344" t="str">
            <v/>
          </cell>
          <cell r="D4344" t="str">
            <v/>
          </cell>
          <cell r="F4344">
            <v>0</v>
          </cell>
          <cell r="G4344">
            <v>0</v>
          </cell>
        </row>
        <row r="4345">
          <cell r="A4345" t="str">
            <v/>
          </cell>
          <cell r="B4345" t="str">
            <v/>
          </cell>
          <cell r="D4345" t="str">
            <v/>
          </cell>
          <cell r="F4345">
            <v>0</v>
          </cell>
          <cell r="G4345">
            <v>0</v>
          </cell>
        </row>
        <row r="4346">
          <cell r="A4346" t="str">
            <v/>
          </cell>
          <cell r="B4346" t="str">
            <v/>
          </cell>
          <cell r="D4346" t="str">
            <v/>
          </cell>
          <cell r="F4346">
            <v>0</v>
          </cell>
          <cell r="G4346">
            <v>0</v>
          </cell>
        </row>
        <row r="4347">
          <cell r="A4347" t="str">
            <v/>
          </cell>
          <cell r="B4347" t="str">
            <v/>
          </cell>
          <cell r="D4347" t="str">
            <v/>
          </cell>
          <cell r="F4347">
            <v>0</v>
          </cell>
          <cell r="G4347">
            <v>0</v>
          </cell>
        </row>
        <row r="4348">
          <cell r="A4348" t="str">
            <v/>
          </cell>
          <cell r="B4348" t="str">
            <v/>
          </cell>
          <cell r="D4348" t="str">
            <v/>
          </cell>
          <cell r="F4348">
            <v>0</v>
          </cell>
          <cell r="G4348">
            <v>0</v>
          </cell>
        </row>
        <row r="4349">
          <cell r="A4349" t="str">
            <v/>
          </cell>
          <cell r="B4349" t="str">
            <v/>
          </cell>
          <cell r="D4349" t="str">
            <v/>
          </cell>
          <cell r="F4349">
            <v>0</v>
          </cell>
          <cell r="G4349">
            <v>0</v>
          </cell>
        </row>
        <row r="4350">
          <cell r="A4350" t="str">
            <v/>
          </cell>
          <cell r="B4350" t="str">
            <v/>
          </cell>
          <cell r="D4350" t="str">
            <v/>
          </cell>
          <cell r="F4350">
            <v>0</v>
          </cell>
          <cell r="G4350">
            <v>0</v>
          </cell>
        </row>
        <row r="4351">
          <cell r="A4351" t="str">
            <v/>
          </cell>
          <cell r="B4351" t="str">
            <v/>
          </cell>
          <cell r="D4351" t="str">
            <v/>
          </cell>
          <cell r="F4351">
            <v>0</v>
          </cell>
          <cell r="G4351">
            <v>0</v>
          </cell>
        </row>
        <row r="4352">
          <cell r="A4352" t="str">
            <v/>
          </cell>
          <cell r="B4352" t="str">
            <v/>
          </cell>
          <cell r="D4352" t="str">
            <v/>
          </cell>
          <cell r="F4352">
            <v>0</v>
          </cell>
          <cell r="G4352">
            <v>0</v>
          </cell>
        </row>
        <row r="4353">
          <cell r="A4353" t="str">
            <v/>
          </cell>
          <cell r="B4353" t="str">
            <v/>
          </cell>
          <cell r="D4353" t="str">
            <v/>
          </cell>
          <cell r="F4353">
            <v>0</v>
          </cell>
          <cell r="G4353">
            <v>0</v>
          </cell>
        </row>
        <row r="4354">
          <cell r="A4354" t="str">
            <v/>
          </cell>
          <cell r="B4354" t="str">
            <v/>
          </cell>
          <cell r="D4354" t="str">
            <v/>
          </cell>
          <cell r="F4354">
            <v>0</v>
          </cell>
          <cell r="G4354">
            <v>0</v>
          </cell>
        </row>
        <row r="4355">
          <cell r="A4355" t="str">
            <v/>
          </cell>
          <cell r="B4355" t="str">
            <v/>
          </cell>
          <cell r="D4355" t="str">
            <v/>
          </cell>
          <cell r="F4355">
            <v>0</v>
          </cell>
          <cell r="G4355">
            <v>0</v>
          </cell>
        </row>
        <row r="4356">
          <cell r="A4356" t="str">
            <v/>
          </cell>
          <cell r="B4356" t="str">
            <v/>
          </cell>
          <cell r="D4356" t="str">
            <v/>
          </cell>
          <cell r="F4356">
            <v>0</v>
          </cell>
          <cell r="G4356">
            <v>0</v>
          </cell>
        </row>
        <row r="4357">
          <cell r="A4357" t="str">
            <v/>
          </cell>
          <cell r="B4357" t="str">
            <v/>
          </cell>
          <cell r="D4357" t="str">
            <v/>
          </cell>
          <cell r="F4357">
            <v>0</v>
          </cell>
          <cell r="G4357">
            <v>0</v>
          </cell>
        </row>
        <row r="4358">
          <cell r="A4358" t="str">
            <v/>
          </cell>
          <cell r="B4358" t="str">
            <v/>
          </cell>
          <cell r="D4358" t="str">
            <v/>
          </cell>
          <cell r="F4358">
            <v>0</v>
          </cell>
          <cell r="G4358">
            <v>0</v>
          </cell>
        </row>
        <row r="4359">
          <cell r="A4359" t="str">
            <v/>
          </cell>
          <cell r="B4359" t="str">
            <v/>
          </cell>
          <cell r="D4359" t="str">
            <v/>
          </cell>
          <cell r="F4359">
            <v>0</v>
          </cell>
          <cell r="G4359">
            <v>0</v>
          </cell>
        </row>
        <row r="4360">
          <cell r="A4360" t="str">
            <v/>
          </cell>
          <cell r="B4360" t="str">
            <v/>
          </cell>
          <cell r="D4360" t="str">
            <v/>
          </cell>
          <cell r="F4360">
            <v>0</v>
          </cell>
          <cell r="G4360">
            <v>0</v>
          </cell>
        </row>
        <row r="4361">
          <cell r="A4361" t="str">
            <v/>
          </cell>
          <cell r="B4361" t="str">
            <v/>
          </cell>
          <cell r="D4361" t="str">
            <v/>
          </cell>
          <cell r="F4361">
            <v>0</v>
          </cell>
          <cell r="G4361">
            <v>0</v>
          </cell>
        </row>
        <row r="4362">
          <cell r="A4362" t="str">
            <v/>
          </cell>
          <cell r="B4362" t="str">
            <v/>
          </cell>
          <cell r="D4362" t="str">
            <v/>
          </cell>
          <cell r="F4362">
            <v>0</v>
          </cell>
          <cell r="G4362">
            <v>0</v>
          </cell>
        </row>
        <row r="4363">
          <cell r="A4363" t="str">
            <v/>
          </cell>
          <cell r="B4363" t="str">
            <v/>
          </cell>
          <cell r="D4363" t="str">
            <v/>
          </cell>
          <cell r="F4363">
            <v>0</v>
          </cell>
          <cell r="G4363">
            <v>0</v>
          </cell>
        </row>
        <row r="4364">
          <cell r="F4364" t="str">
            <v>Total A</v>
          </cell>
          <cell r="G4364">
            <v>0</v>
          </cell>
        </row>
        <row r="4365">
          <cell r="A4365" t="str">
            <v>B - MANO DE OBRA</v>
          </cell>
        </row>
        <row r="4366">
          <cell r="A4366" t="str">
            <v/>
          </cell>
          <cell r="B4366" t="str">
            <v/>
          </cell>
          <cell r="D4366" t="str">
            <v/>
          </cell>
          <cell r="F4366">
            <v>0</v>
          </cell>
          <cell r="G4366">
            <v>0</v>
          </cell>
        </row>
        <row r="4367">
          <cell r="A4367" t="str">
            <v/>
          </cell>
          <cell r="B4367" t="str">
            <v/>
          </cell>
          <cell r="D4367" t="str">
            <v/>
          </cell>
          <cell r="F4367">
            <v>0</v>
          </cell>
          <cell r="G4367">
            <v>0</v>
          </cell>
        </row>
        <row r="4368">
          <cell r="A4368" t="str">
            <v/>
          </cell>
          <cell r="B4368" t="str">
            <v/>
          </cell>
          <cell r="D4368" t="str">
            <v/>
          </cell>
          <cell r="F4368">
            <v>0</v>
          </cell>
          <cell r="G4368">
            <v>0</v>
          </cell>
        </row>
        <row r="4369">
          <cell r="A4369" t="str">
            <v/>
          </cell>
          <cell r="B4369" t="str">
            <v/>
          </cell>
          <cell r="D4369" t="str">
            <v/>
          </cell>
          <cell r="F4369">
            <v>0</v>
          </cell>
          <cell r="G4369">
            <v>0</v>
          </cell>
        </row>
        <row r="4370">
          <cell r="A4370" t="str">
            <v/>
          </cell>
          <cell r="B4370" t="str">
            <v/>
          </cell>
          <cell r="D4370" t="str">
            <v/>
          </cell>
          <cell r="F4370">
            <v>0</v>
          </cell>
          <cell r="G4370">
            <v>0</v>
          </cell>
        </row>
        <row r="4371">
          <cell r="A4371" t="str">
            <v/>
          </cell>
          <cell r="B4371" t="str">
            <v/>
          </cell>
          <cell r="D4371" t="str">
            <v/>
          </cell>
          <cell r="F4371">
            <v>0</v>
          </cell>
          <cell r="G4371">
            <v>0</v>
          </cell>
        </row>
        <row r="4372">
          <cell r="A4372" t="str">
            <v/>
          </cell>
          <cell r="B4372" t="str">
            <v/>
          </cell>
          <cell r="D4372" t="str">
            <v/>
          </cell>
          <cell r="F4372">
            <v>0</v>
          </cell>
          <cell r="G4372">
            <v>0</v>
          </cell>
        </row>
        <row r="4373">
          <cell r="A4373" t="str">
            <v/>
          </cell>
          <cell r="B4373" t="str">
            <v/>
          </cell>
          <cell r="D4373" t="str">
            <v/>
          </cell>
          <cell r="F4373">
            <v>0</v>
          </cell>
          <cell r="G4373">
            <v>0</v>
          </cell>
        </row>
        <row r="4374">
          <cell r="F4374" t="str">
            <v>Total B</v>
          </cell>
          <cell r="G4374">
            <v>0</v>
          </cell>
        </row>
        <row r="4375">
          <cell r="A4375" t="str">
            <v>C - EQUIPOS</v>
          </cell>
        </row>
        <row r="4376">
          <cell r="A4376" t="str">
            <v/>
          </cell>
          <cell r="B4376" t="str">
            <v/>
          </cell>
          <cell r="D4376" t="str">
            <v/>
          </cell>
          <cell r="F4376">
            <v>0</v>
          </cell>
          <cell r="G4376">
            <v>0</v>
          </cell>
        </row>
        <row r="4377">
          <cell r="A4377" t="str">
            <v/>
          </cell>
          <cell r="B4377" t="str">
            <v/>
          </cell>
          <cell r="D4377" t="str">
            <v/>
          </cell>
          <cell r="F4377">
            <v>0</v>
          </cell>
          <cell r="G4377">
            <v>0</v>
          </cell>
        </row>
        <row r="4378">
          <cell r="A4378" t="str">
            <v/>
          </cell>
          <cell r="B4378" t="str">
            <v/>
          </cell>
          <cell r="D4378" t="str">
            <v/>
          </cell>
          <cell r="F4378">
            <v>0</v>
          </cell>
          <cell r="G4378">
            <v>0</v>
          </cell>
        </row>
        <row r="4379">
          <cell r="A4379" t="str">
            <v/>
          </cell>
          <cell r="B4379" t="str">
            <v/>
          </cell>
          <cell r="D4379" t="str">
            <v/>
          </cell>
          <cell r="F4379">
            <v>0</v>
          </cell>
          <cell r="G4379">
            <v>0</v>
          </cell>
        </row>
        <row r="4380">
          <cell r="A4380" t="str">
            <v/>
          </cell>
          <cell r="B4380" t="str">
            <v/>
          </cell>
          <cell r="D4380" t="str">
            <v/>
          </cell>
          <cell r="F4380">
            <v>0</v>
          </cell>
          <cell r="G4380">
            <v>0</v>
          </cell>
        </row>
        <row r="4381">
          <cell r="A4381" t="str">
            <v/>
          </cell>
          <cell r="B4381" t="str">
            <v/>
          </cell>
          <cell r="D4381" t="str">
            <v/>
          </cell>
          <cell r="F4381">
            <v>0</v>
          </cell>
          <cell r="G4381">
            <v>0</v>
          </cell>
        </row>
        <row r="4382">
          <cell r="A4382" t="str">
            <v/>
          </cell>
          <cell r="B4382" t="str">
            <v/>
          </cell>
          <cell r="D4382" t="str">
            <v/>
          </cell>
          <cell r="F4382">
            <v>0</v>
          </cell>
          <cell r="G4382">
            <v>0</v>
          </cell>
        </row>
        <row r="4383">
          <cell r="A4383" t="str">
            <v/>
          </cell>
          <cell r="B4383" t="str">
            <v/>
          </cell>
          <cell r="D4383" t="str">
            <v/>
          </cell>
          <cell r="F4383">
            <v>0</v>
          </cell>
          <cell r="G4383">
            <v>0</v>
          </cell>
        </row>
        <row r="4384">
          <cell r="A4384" t="str">
            <v/>
          </cell>
          <cell r="B4384" t="str">
            <v/>
          </cell>
          <cell r="D4384" t="str">
            <v/>
          </cell>
          <cell r="F4384">
            <v>0</v>
          </cell>
          <cell r="G4384">
            <v>0</v>
          </cell>
        </row>
        <row r="4385">
          <cell r="A4385" t="str">
            <v/>
          </cell>
          <cell r="B4385" t="str">
            <v/>
          </cell>
          <cell r="D4385" t="str">
            <v/>
          </cell>
          <cell r="F4385">
            <v>0</v>
          </cell>
          <cell r="G4385">
            <v>0</v>
          </cell>
        </row>
        <row r="4386">
          <cell r="F4386" t="str">
            <v>Total C</v>
          </cell>
          <cell r="G4386">
            <v>0</v>
          </cell>
        </row>
        <row r="4388">
          <cell r="A4388" t="str">
            <v/>
          </cell>
          <cell r="B4388" t="str">
            <v/>
          </cell>
          <cell r="D4388" t="str">
            <v>COSTO NETO</v>
          </cell>
          <cell r="F4388" t="str">
            <v>Total D=A+B+C</v>
          </cell>
          <cell r="G4388">
            <v>0</v>
          </cell>
        </row>
        <row r="4390">
          <cell r="A4390" t="str">
            <v>ANALISIS DE PRECIOS</v>
          </cell>
        </row>
        <row r="4391">
          <cell r="A4391" t="str">
            <v>COMITENTE:</v>
          </cell>
          <cell r="B4391" t="str">
            <v>INSTITUTO PROVINCIAL DE LA VIVIENDA</v>
          </cell>
        </row>
        <row r="4392">
          <cell r="A4392" t="str">
            <v>CONTRATISTA:</v>
          </cell>
          <cell r="B4392">
            <v>0</v>
          </cell>
        </row>
        <row r="4393">
          <cell r="A4393" t="str">
            <v>OBRA:</v>
          </cell>
          <cell r="B4393">
            <v>0</v>
          </cell>
          <cell r="F4393" t="str">
            <v>PRECIOS A:</v>
          </cell>
          <cell r="G4393">
            <v>0</v>
          </cell>
        </row>
        <row r="4394">
          <cell r="A4394" t="str">
            <v>UBICACIÓN:</v>
          </cell>
          <cell r="B4394">
            <v>0</v>
          </cell>
        </row>
        <row r="4395">
          <cell r="A4395" t="str">
            <v>RUBRO:</v>
          </cell>
          <cell r="C4395">
            <v>0</v>
          </cell>
        </row>
        <row r="4396">
          <cell r="A4396" t="str">
            <v>ITEM:</v>
          </cell>
          <cell r="B4396" t="str">
            <v/>
          </cell>
          <cell r="C4396" t="str">
            <v/>
          </cell>
          <cell r="F4396" t="str">
            <v>UNIDAD:</v>
          </cell>
          <cell r="G4396" t="str">
            <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row>
        <row r="4400">
          <cell r="A4400" t="str">
            <v>A - MATERIALES</v>
          </cell>
        </row>
        <row r="4401">
          <cell r="A4401" t="str">
            <v/>
          </cell>
          <cell r="B4401" t="str">
            <v/>
          </cell>
          <cell r="D4401" t="str">
            <v/>
          </cell>
          <cell r="F4401">
            <v>0</v>
          </cell>
          <cell r="G4401">
            <v>0</v>
          </cell>
        </row>
        <row r="4402">
          <cell r="A4402" t="str">
            <v/>
          </cell>
          <cell r="B4402" t="str">
            <v/>
          </cell>
          <cell r="D4402" t="str">
            <v/>
          </cell>
          <cell r="F4402">
            <v>0</v>
          </cell>
          <cell r="G4402">
            <v>0</v>
          </cell>
        </row>
        <row r="4403">
          <cell r="A4403" t="str">
            <v/>
          </cell>
          <cell r="B4403" t="str">
            <v/>
          </cell>
          <cell r="D4403" t="str">
            <v/>
          </cell>
          <cell r="F4403">
            <v>0</v>
          </cell>
          <cell r="G4403">
            <v>0</v>
          </cell>
        </row>
        <row r="4404">
          <cell r="A4404" t="str">
            <v/>
          </cell>
          <cell r="B4404" t="str">
            <v/>
          </cell>
          <cell r="D4404" t="str">
            <v/>
          </cell>
          <cell r="F4404">
            <v>0</v>
          </cell>
          <cell r="G4404">
            <v>0</v>
          </cell>
        </row>
        <row r="4405">
          <cell r="A4405" t="str">
            <v/>
          </cell>
          <cell r="B4405" t="str">
            <v/>
          </cell>
          <cell r="D4405" t="str">
            <v/>
          </cell>
          <cell r="F4405">
            <v>0</v>
          </cell>
          <cell r="G4405">
            <v>0</v>
          </cell>
        </row>
        <row r="4406">
          <cell r="A4406" t="str">
            <v/>
          </cell>
          <cell r="B4406" t="str">
            <v/>
          </cell>
          <cell r="D4406" t="str">
            <v/>
          </cell>
          <cell r="F4406">
            <v>0</v>
          </cell>
          <cell r="G4406">
            <v>0</v>
          </cell>
        </row>
        <row r="4407">
          <cell r="A4407" t="str">
            <v/>
          </cell>
          <cell r="B4407" t="str">
            <v/>
          </cell>
          <cell r="D4407" t="str">
            <v/>
          </cell>
          <cell r="F4407">
            <v>0</v>
          </cell>
          <cell r="G4407">
            <v>0</v>
          </cell>
        </row>
        <row r="4408">
          <cell r="A4408" t="str">
            <v/>
          </cell>
          <cell r="B4408" t="str">
            <v/>
          </cell>
          <cell r="D4408" t="str">
            <v/>
          </cell>
          <cell r="F4408">
            <v>0</v>
          </cell>
          <cell r="G4408">
            <v>0</v>
          </cell>
        </row>
        <row r="4409">
          <cell r="A4409" t="str">
            <v/>
          </cell>
          <cell r="B4409" t="str">
            <v/>
          </cell>
          <cell r="D4409" t="str">
            <v/>
          </cell>
          <cell r="F4409">
            <v>0</v>
          </cell>
          <cell r="G4409">
            <v>0</v>
          </cell>
        </row>
        <row r="4410">
          <cell r="A4410" t="str">
            <v/>
          </cell>
          <cell r="B4410" t="str">
            <v/>
          </cell>
          <cell r="D4410" t="str">
            <v/>
          </cell>
          <cell r="F4410">
            <v>0</v>
          </cell>
          <cell r="G4410">
            <v>0</v>
          </cell>
        </row>
        <row r="4411">
          <cell r="A4411" t="str">
            <v/>
          </cell>
          <cell r="B4411" t="str">
            <v/>
          </cell>
          <cell r="D4411" t="str">
            <v/>
          </cell>
          <cell r="F4411">
            <v>0</v>
          </cell>
          <cell r="G4411">
            <v>0</v>
          </cell>
        </row>
        <row r="4412">
          <cell r="A4412" t="str">
            <v/>
          </cell>
          <cell r="B4412" t="str">
            <v/>
          </cell>
          <cell r="D4412" t="str">
            <v/>
          </cell>
          <cell r="F4412">
            <v>0</v>
          </cell>
          <cell r="G4412">
            <v>0</v>
          </cell>
        </row>
        <row r="4413">
          <cell r="A4413" t="str">
            <v/>
          </cell>
          <cell r="B4413" t="str">
            <v/>
          </cell>
          <cell r="D4413" t="str">
            <v/>
          </cell>
          <cell r="F4413">
            <v>0</v>
          </cell>
          <cell r="G4413">
            <v>0</v>
          </cell>
        </row>
        <row r="4414">
          <cell r="A4414" t="str">
            <v/>
          </cell>
          <cell r="B4414" t="str">
            <v/>
          </cell>
          <cell r="D4414" t="str">
            <v/>
          </cell>
          <cell r="F4414">
            <v>0</v>
          </cell>
          <cell r="G4414">
            <v>0</v>
          </cell>
        </row>
        <row r="4415">
          <cell r="A4415" t="str">
            <v/>
          </cell>
          <cell r="B4415" t="str">
            <v/>
          </cell>
          <cell r="D4415" t="str">
            <v/>
          </cell>
          <cell r="F4415">
            <v>0</v>
          </cell>
          <cell r="G4415">
            <v>0</v>
          </cell>
        </row>
        <row r="4416">
          <cell r="A4416" t="str">
            <v/>
          </cell>
          <cell r="B4416" t="str">
            <v/>
          </cell>
          <cell r="D4416" t="str">
            <v/>
          </cell>
          <cell r="F4416">
            <v>0</v>
          </cell>
          <cell r="G4416">
            <v>0</v>
          </cell>
        </row>
        <row r="4417">
          <cell r="A4417" t="str">
            <v/>
          </cell>
          <cell r="B4417" t="str">
            <v/>
          </cell>
          <cell r="D4417" t="str">
            <v/>
          </cell>
          <cell r="F4417">
            <v>0</v>
          </cell>
          <cell r="G4417">
            <v>0</v>
          </cell>
        </row>
        <row r="4418">
          <cell r="A4418" t="str">
            <v/>
          </cell>
          <cell r="B4418" t="str">
            <v/>
          </cell>
          <cell r="D4418" t="str">
            <v/>
          </cell>
          <cell r="F4418">
            <v>0</v>
          </cell>
          <cell r="G4418">
            <v>0</v>
          </cell>
        </row>
        <row r="4419">
          <cell r="A4419" t="str">
            <v/>
          </cell>
          <cell r="B4419" t="str">
            <v/>
          </cell>
          <cell r="D4419" t="str">
            <v/>
          </cell>
          <cell r="F4419">
            <v>0</v>
          </cell>
          <cell r="G4419">
            <v>0</v>
          </cell>
        </row>
        <row r="4420">
          <cell r="A4420" t="str">
            <v/>
          </cell>
          <cell r="B4420" t="str">
            <v/>
          </cell>
          <cell r="D4420" t="str">
            <v/>
          </cell>
          <cell r="F4420">
            <v>0</v>
          </cell>
          <cell r="G4420">
            <v>0</v>
          </cell>
        </row>
        <row r="4421">
          <cell r="F4421" t="str">
            <v>Total A</v>
          </cell>
          <cell r="G4421">
            <v>0</v>
          </cell>
        </row>
        <row r="4422">
          <cell r="A4422" t="str">
            <v>B - MANO DE OBRA</v>
          </cell>
        </row>
        <row r="4423">
          <cell r="A4423" t="str">
            <v/>
          </cell>
          <cell r="B4423" t="str">
            <v/>
          </cell>
          <cell r="D4423" t="str">
            <v/>
          </cell>
          <cell r="F4423">
            <v>0</v>
          </cell>
          <cell r="G4423">
            <v>0</v>
          </cell>
        </row>
        <row r="4424">
          <cell r="A4424" t="str">
            <v/>
          </cell>
          <cell r="B4424" t="str">
            <v/>
          </cell>
          <cell r="D4424" t="str">
            <v/>
          </cell>
          <cell r="F4424">
            <v>0</v>
          </cell>
          <cell r="G4424">
            <v>0</v>
          </cell>
        </row>
        <row r="4425">
          <cell r="A4425" t="str">
            <v/>
          </cell>
          <cell r="B4425" t="str">
            <v/>
          </cell>
          <cell r="D4425" t="str">
            <v/>
          </cell>
          <cell r="F4425">
            <v>0</v>
          </cell>
          <cell r="G4425">
            <v>0</v>
          </cell>
        </row>
        <row r="4426">
          <cell r="A4426" t="str">
            <v/>
          </cell>
          <cell r="B4426" t="str">
            <v/>
          </cell>
          <cell r="D4426" t="str">
            <v/>
          </cell>
          <cell r="F4426">
            <v>0</v>
          </cell>
          <cell r="G4426">
            <v>0</v>
          </cell>
        </row>
        <row r="4427">
          <cell r="A4427" t="str">
            <v/>
          </cell>
          <cell r="B4427" t="str">
            <v/>
          </cell>
          <cell r="D4427" t="str">
            <v/>
          </cell>
          <cell r="F4427">
            <v>0</v>
          </cell>
          <cell r="G4427">
            <v>0</v>
          </cell>
        </row>
        <row r="4428">
          <cell r="A4428" t="str">
            <v/>
          </cell>
          <cell r="B4428" t="str">
            <v/>
          </cell>
          <cell r="D4428" t="str">
            <v/>
          </cell>
          <cell r="F4428">
            <v>0</v>
          </cell>
          <cell r="G4428">
            <v>0</v>
          </cell>
        </row>
        <row r="4429">
          <cell r="A4429" t="str">
            <v/>
          </cell>
          <cell r="B4429" t="str">
            <v/>
          </cell>
          <cell r="D4429" t="str">
            <v/>
          </cell>
          <cell r="F4429">
            <v>0</v>
          </cell>
          <cell r="G4429">
            <v>0</v>
          </cell>
        </row>
        <row r="4430">
          <cell r="A4430" t="str">
            <v/>
          </cell>
          <cell r="B4430" t="str">
            <v/>
          </cell>
          <cell r="D4430" t="str">
            <v/>
          </cell>
          <cell r="F4430">
            <v>0</v>
          </cell>
          <cell r="G4430">
            <v>0</v>
          </cell>
        </row>
        <row r="4431">
          <cell r="F4431" t="str">
            <v>Total B</v>
          </cell>
          <cell r="G4431">
            <v>0</v>
          </cell>
        </row>
        <row r="4432">
          <cell r="A4432" t="str">
            <v>C - EQUIPOS</v>
          </cell>
        </row>
        <row r="4433">
          <cell r="A4433" t="str">
            <v/>
          </cell>
          <cell r="B4433" t="str">
            <v/>
          </cell>
          <cell r="D4433" t="str">
            <v/>
          </cell>
          <cell r="F4433">
            <v>0</v>
          </cell>
          <cell r="G4433">
            <v>0</v>
          </cell>
        </row>
        <row r="4434">
          <cell r="A4434" t="str">
            <v/>
          </cell>
          <cell r="B4434" t="str">
            <v/>
          </cell>
          <cell r="D4434" t="str">
            <v/>
          </cell>
          <cell r="F4434">
            <v>0</v>
          </cell>
          <cell r="G4434">
            <v>0</v>
          </cell>
        </row>
        <row r="4435">
          <cell r="A4435" t="str">
            <v/>
          </cell>
          <cell r="B4435" t="str">
            <v/>
          </cell>
          <cell r="D4435" t="str">
            <v/>
          </cell>
          <cell r="F4435">
            <v>0</v>
          </cell>
          <cell r="G4435">
            <v>0</v>
          </cell>
        </row>
        <row r="4436">
          <cell r="A4436" t="str">
            <v/>
          </cell>
          <cell r="B4436" t="str">
            <v/>
          </cell>
          <cell r="D4436" t="str">
            <v/>
          </cell>
          <cell r="F4436">
            <v>0</v>
          </cell>
          <cell r="G4436">
            <v>0</v>
          </cell>
        </row>
        <row r="4437">
          <cell r="A4437" t="str">
            <v/>
          </cell>
          <cell r="B4437" t="str">
            <v/>
          </cell>
          <cell r="D4437" t="str">
            <v/>
          </cell>
          <cell r="F4437">
            <v>0</v>
          </cell>
          <cell r="G4437">
            <v>0</v>
          </cell>
        </row>
        <row r="4438">
          <cell r="A4438" t="str">
            <v/>
          </cell>
          <cell r="B4438" t="str">
            <v/>
          </cell>
          <cell r="D4438" t="str">
            <v/>
          </cell>
          <cell r="F4438">
            <v>0</v>
          </cell>
          <cell r="G4438">
            <v>0</v>
          </cell>
        </row>
        <row r="4439">
          <cell r="A4439" t="str">
            <v/>
          </cell>
          <cell r="B4439" t="str">
            <v/>
          </cell>
          <cell r="D4439" t="str">
            <v/>
          </cell>
          <cell r="F4439">
            <v>0</v>
          </cell>
          <cell r="G4439">
            <v>0</v>
          </cell>
        </row>
        <row r="4440">
          <cell r="A4440" t="str">
            <v/>
          </cell>
          <cell r="B4440" t="str">
            <v/>
          </cell>
          <cell r="D4440" t="str">
            <v/>
          </cell>
          <cell r="F4440">
            <v>0</v>
          </cell>
          <cell r="G4440">
            <v>0</v>
          </cell>
        </row>
        <row r="4441">
          <cell r="A4441" t="str">
            <v/>
          </cell>
          <cell r="B4441" t="str">
            <v/>
          </cell>
          <cell r="D4441" t="str">
            <v/>
          </cell>
          <cell r="F4441">
            <v>0</v>
          </cell>
          <cell r="G4441">
            <v>0</v>
          </cell>
        </row>
        <row r="4442">
          <cell r="A4442" t="str">
            <v/>
          </cell>
          <cell r="B4442" t="str">
            <v/>
          </cell>
          <cell r="D4442" t="str">
            <v/>
          </cell>
          <cell r="F4442">
            <v>0</v>
          </cell>
          <cell r="G4442">
            <v>0</v>
          </cell>
        </row>
        <row r="4443">
          <cell r="F4443" t="str">
            <v>Total C</v>
          </cell>
          <cell r="G4443">
            <v>0</v>
          </cell>
        </row>
        <row r="4445">
          <cell r="A4445" t="str">
            <v/>
          </cell>
          <cell r="B4445" t="str">
            <v/>
          </cell>
          <cell r="D4445" t="str">
            <v>COSTO NETO</v>
          </cell>
          <cell r="F4445" t="str">
            <v>Total D=A+B+C</v>
          </cell>
          <cell r="G4445">
            <v>0</v>
          </cell>
        </row>
        <row r="4447">
          <cell r="A4447" t="str">
            <v>ANALISIS DE PRECIOS</v>
          </cell>
        </row>
        <row r="4448">
          <cell r="A4448" t="str">
            <v>COMITENTE:</v>
          </cell>
          <cell r="B4448" t="str">
            <v>INSTITUTO PROVINCIAL DE LA VIVIENDA</v>
          </cell>
        </row>
        <row r="4449">
          <cell r="A4449" t="str">
            <v>CONTRATISTA:</v>
          </cell>
          <cell r="B4449">
            <v>0</v>
          </cell>
        </row>
        <row r="4450">
          <cell r="A4450" t="str">
            <v>OBRA:</v>
          </cell>
          <cell r="B4450">
            <v>0</v>
          </cell>
          <cell r="F4450" t="str">
            <v>PRECIOS A:</v>
          </cell>
          <cell r="G4450">
            <v>0</v>
          </cell>
        </row>
        <row r="4451">
          <cell r="A4451" t="str">
            <v>UBICACIÓN:</v>
          </cell>
          <cell r="B4451">
            <v>0</v>
          </cell>
        </row>
        <row r="4452">
          <cell r="A4452" t="str">
            <v>RUBRO:</v>
          </cell>
          <cell r="C4452">
            <v>0</v>
          </cell>
        </row>
        <row r="4453">
          <cell r="A4453" t="str">
            <v>ITEM:</v>
          </cell>
          <cell r="B4453" t="str">
            <v/>
          </cell>
          <cell r="C4453" t="str">
            <v/>
          </cell>
          <cell r="F4453" t="str">
            <v>UNIDAD:</v>
          </cell>
          <cell r="G4453" t="str">
            <v/>
          </cell>
        </row>
        <row r="4455">
          <cell r="A4455" t="str">
            <v>DATOS REDETERMINACION</v>
          </cell>
          <cell r="C4455" t="str">
            <v>DESIGNACION</v>
          </cell>
          <cell r="D4455" t="str">
            <v>U</v>
          </cell>
          <cell r="E4455" t="str">
            <v>Cantidad</v>
          </cell>
          <cell r="F4455" t="str">
            <v>$ Unitarios</v>
          </cell>
          <cell r="G4455" t="str">
            <v>$ Parcial</v>
          </cell>
        </row>
        <row r="4456">
          <cell r="A4456" t="str">
            <v>CÓDIGO</v>
          </cell>
          <cell r="B4456" t="str">
            <v>DESCRIPCIÓN</v>
          </cell>
        </row>
        <row r="4457">
          <cell r="A4457" t="str">
            <v>A - MATERIALES</v>
          </cell>
        </row>
        <row r="4458">
          <cell r="A4458" t="str">
            <v/>
          </cell>
          <cell r="B4458" t="str">
            <v/>
          </cell>
          <cell r="D4458" t="str">
            <v/>
          </cell>
          <cell r="F4458">
            <v>0</v>
          </cell>
          <cell r="G4458">
            <v>0</v>
          </cell>
        </row>
        <row r="4459">
          <cell r="A4459" t="str">
            <v/>
          </cell>
          <cell r="B4459" t="str">
            <v/>
          </cell>
          <cell r="D4459" t="str">
            <v/>
          </cell>
          <cell r="F4459">
            <v>0</v>
          </cell>
          <cell r="G4459">
            <v>0</v>
          </cell>
        </row>
        <row r="4460">
          <cell r="A4460" t="str">
            <v/>
          </cell>
          <cell r="B4460" t="str">
            <v/>
          </cell>
          <cell r="D4460" t="str">
            <v/>
          </cell>
          <cell r="F4460">
            <v>0</v>
          </cell>
          <cell r="G4460">
            <v>0</v>
          </cell>
        </row>
        <row r="4461">
          <cell r="A4461" t="str">
            <v/>
          </cell>
          <cell r="B4461" t="str">
            <v/>
          </cell>
          <cell r="D4461" t="str">
            <v/>
          </cell>
          <cell r="F4461">
            <v>0</v>
          </cell>
          <cell r="G4461">
            <v>0</v>
          </cell>
        </row>
        <row r="4462">
          <cell r="A4462" t="str">
            <v/>
          </cell>
          <cell r="B4462" t="str">
            <v/>
          </cell>
          <cell r="D4462" t="str">
            <v/>
          </cell>
          <cell r="F4462">
            <v>0</v>
          </cell>
          <cell r="G4462">
            <v>0</v>
          </cell>
        </row>
        <row r="4463">
          <cell r="A4463" t="str">
            <v/>
          </cell>
          <cell r="B4463" t="str">
            <v/>
          </cell>
          <cell r="D4463" t="str">
            <v/>
          </cell>
          <cell r="F4463">
            <v>0</v>
          </cell>
          <cell r="G4463">
            <v>0</v>
          </cell>
        </row>
        <row r="4464">
          <cell r="A4464" t="str">
            <v/>
          </cell>
          <cell r="B4464" t="str">
            <v/>
          </cell>
          <cell r="D4464" t="str">
            <v/>
          </cell>
          <cell r="F4464">
            <v>0</v>
          </cell>
          <cell r="G4464">
            <v>0</v>
          </cell>
        </row>
        <row r="4465">
          <cell r="A4465" t="str">
            <v/>
          </cell>
          <cell r="B4465" t="str">
            <v/>
          </cell>
          <cell r="D4465" t="str">
            <v/>
          </cell>
          <cell r="F4465">
            <v>0</v>
          </cell>
          <cell r="G4465">
            <v>0</v>
          </cell>
        </row>
        <row r="4466">
          <cell r="A4466" t="str">
            <v/>
          </cell>
          <cell r="B4466" t="str">
            <v/>
          </cell>
          <cell r="D4466" t="str">
            <v/>
          </cell>
          <cell r="F4466">
            <v>0</v>
          </cell>
          <cell r="G4466">
            <v>0</v>
          </cell>
        </row>
        <row r="4467">
          <cell r="A4467" t="str">
            <v/>
          </cell>
          <cell r="B4467" t="str">
            <v/>
          </cell>
          <cell r="D4467" t="str">
            <v/>
          </cell>
          <cell r="F4467">
            <v>0</v>
          </cell>
          <cell r="G4467">
            <v>0</v>
          </cell>
        </row>
        <row r="4468">
          <cell r="A4468" t="str">
            <v/>
          </cell>
          <cell r="B4468" t="str">
            <v/>
          </cell>
          <cell r="D4468" t="str">
            <v/>
          </cell>
          <cell r="F4468">
            <v>0</v>
          </cell>
          <cell r="G4468">
            <v>0</v>
          </cell>
        </row>
        <row r="4469">
          <cell r="A4469" t="str">
            <v/>
          </cell>
          <cell r="B4469" t="str">
            <v/>
          </cell>
          <cell r="D4469" t="str">
            <v/>
          </cell>
          <cell r="F4469">
            <v>0</v>
          </cell>
          <cell r="G4469">
            <v>0</v>
          </cell>
        </row>
        <row r="4470">
          <cell r="A4470" t="str">
            <v/>
          </cell>
          <cell r="B4470" t="str">
            <v/>
          </cell>
          <cell r="D4470" t="str">
            <v/>
          </cell>
          <cell r="F4470">
            <v>0</v>
          </cell>
          <cell r="G4470">
            <v>0</v>
          </cell>
        </row>
        <row r="4471">
          <cell r="A4471" t="str">
            <v/>
          </cell>
          <cell r="B4471" t="str">
            <v/>
          </cell>
          <cell r="D4471" t="str">
            <v/>
          </cell>
          <cell r="F4471">
            <v>0</v>
          </cell>
          <cell r="G4471">
            <v>0</v>
          </cell>
        </row>
        <row r="4472">
          <cell r="A4472" t="str">
            <v/>
          </cell>
          <cell r="B4472" t="str">
            <v/>
          </cell>
          <cell r="D4472" t="str">
            <v/>
          </cell>
          <cell r="F4472">
            <v>0</v>
          </cell>
          <cell r="G4472">
            <v>0</v>
          </cell>
        </row>
        <row r="4473">
          <cell r="A4473" t="str">
            <v/>
          </cell>
          <cell r="B4473" t="str">
            <v/>
          </cell>
          <cell r="D4473" t="str">
            <v/>
          </cell>
          <cell r="F4473">
            <v>0</v>
          </cell>
          <cell r="G4473">
            <v>0</v>
          </cell>
        </row>
        <row r="4474">
          <cell r="A4474" t="str">
            <v/>
          </cell>
          <cell r="B4474" t="str">
            <v/>
          </cell>
          <cell r="D4474" t="str">
            <v/>
          </cell>
          <cell r="F4474">
            <v>0</v>
          </cell>
          <cell r="G4474">
            <v>0</v>
          </cell>
        </row>
        <row r="4475">
          <cell r="A4475" t="str">
            <v/>
          </cell>
          <cell r="B4475" t="str">
            <v/>
          </cell>
          <cell r="D4475" t="str">
            <v/>
          </cell>
          <cell r="F4475">
            <v>0</v>
          </cell>
          <cell r="G4475">
            <v>0</v>
          </cell>
        </row>
        <row r="4476">
          <cell r="A4476" t="str">
            <v/>
          </cell>
          <cell r="B4476" t="str">
            <v/>
          </cell>
          <cell r="D4476" t="str">
            <v/>
          </cell>
          <cell r="F4476">
            <v>0</v>
          </cell>
          <cell r="G4476">
            <v>0</v>
          </cell>
        </row>
        <row r="4477">
          <cell r="A4477" t="str">
            <v/>
          </cell>
          <cell r="B4477" t="str">
            <v/>
          </cell>
          <cell r="D4477" t="str">
            <v/>
          </cell>
          <cell r="F4477">
            <v>0</v>
          </cell>
          <cell r="G4477">
            <v>0</v>
          </cell>
        </row>
        <row r="4478">
          <cell r="F4478" t="str">
            <v>Total A</v>
          </cell>
          <cell r="G4478">
            <v>0</v>
          </cell>
        </row>
        <row r="4479">
          <cell r="A4479" t="str">
            <v>B - MANO DE OBRA</v>
          </cell>
        </row>
        <row r="4480">
          <cell r="A4480" t="str">
            <v/>
          </cell>
          <cell r="B4480" t="str">
            <v/>
          </cell>
          <cell r="D4480" t="str">
            <v/>
          </cell>
          <cell r="F4480">
            <v>0</v>
          </cell>
          <cell r="G4480">
            <v>0</v>
          </cell>
        </row>
        <row r="4481">
          <cell r="A4481" t="str">
            <v/>
          </cell>
          <cell r="B4481" t="str">
            <v/>
          </cell>
          <cell r="D4481" t="str">
            <v/>
          </cell>
          <cell r="F4481">
            <v>0</v>
          </cell>
          <cell r="G4481">
            <v>0</v>
          </cell>
        </row>
        <row r="4482">
          <cell r="A4482" t="str">
            <v/>
          </cell>
          <cell r="B4482" t="str">
            <v/>
          </cell>
          <cell r="D4482" t="str">
            <v/>
          </cell>
          <cell r="F4482">
            <v>0</v>
          </cell>
          <cell r="G4482">
            <v>0</v>
          </cell>
        </row>
        <row r="4483">
          <cell r="A4483" t="str">
            <v/>
          </cell>
          <cell r="B4483" t="str">
            <v/>
          </cell>
          <cell r="D4483" t="str">
            <v/>
          </cell>
          <cell r="F4483">
            <v>0</v>
          </cell>
          <cell r="G4483">
            <v>0</v>
          </cell>
        </row>
        <row r="4484">
          <cell r="A4484" t="str">
            <v/>
          </cell>
          <cell r="B4484" t="str">
            <v/>
          </cell>
          <cell r="D4484" t="str">
            <v/>
          </cell>
          <cell r="F4484">
            <v>0</v>
          </cell>
          <cell r="G4484">
            <v>0</v>
          </cell>
        </row>
        <row r="4485">
          <cell r="A4485" t="str">
            <v/>
          </cell>
          <cell r="B4485" t="str">
            <v/>
          </cell>
          <cell r="D4485" t="str">
            <v/>
          </cell>
          <cell r="F4485">
            <v>0</v>
          </cell>
          <cell r="G4485">
            <v>0</v>
          </cell>
        </row>
        <row r="4486">
          <cell r="A4486" t="str">
            <v/>
          </cell>
          <cell r="B4486" t="str">
            <v/>
          </cell>
          <cell r="D4486" t="str">
            <v/>
          </cell>
          <cell r="F4486">
            <v>0</v>
          </cell>
          <cell r="G4486">
            <v>0</v>
          </cell>
        </row>
        <row r="4487">
          <cell r="A4487" t="str">
            <v/>
          </cell>
          <cell r="B4487" t="str">
            <v/>
          </cell>
          <cell r="D4487" t="str">
            <v/>
          </cell>
          <cell r="F4487">
            <v>0</v>
          </cell>
          <cell r="G4487">
            <v>0</v>
          </cell>
        </row>
        <row r="4488">
          <cell r="F4488" t="str">
            <v>Total B</v>
          </cell>
          <cell r="G4488">
            <v>0</v>
          </cell>
        </row>
        <row r="4489">
          <cell r="A4489" t="str">
            <v>C - EQUIPOS</v>
          </cell>
        </row>
        <row r="4490">
          <cell r="A4490" t="str">
            <v/>
          </cell>
          <cell r="B4490" t="str">
            <v/>
          </cell>
          <cell r="D4490" t="str">
            <v/>
          </cell>
          <cell r="F4490">
            <v>0</v>
          </cell>
          <cell r="G4490">
            <v>0</v>
          </cell>
        </row>
        <row r="4491">
          <cell r="A4491" t="str">
            <v/>
          </cell>
          <cell r="B4491" t="str">
            <v/>
          </cell>
          <cell r="D4491" t="str">
            <v/>
          </cell>
          <cell r="F4491">
            <v>0</v>
          </cell>
          <cell r="G4491">
            <v>0</v>
          </cell>
        </row>
        <row r="4492">
          <cell r="A4492" t="str">
            <v/>
          </cell>
          <cell r="B4492" t="str">
            <v/>
          </cell>
          <cell r="D4492" t="str">
            <v/>
          </cell>
          <cell r="F4492">
            <v>0</v>
          </cell>
          <cell r="G4492">
            <v>0</v>
          </cell>
        </row>
        <row r="4493">
          <cell r="A4493" t="str">
            <v/>
          </cell>
          <cell r="B4493" t="str">
            <v/>
          </cell>
          <cell r="D4493" t="str">
            <v/>
          </cell>
          <cell r="F4493">
            <v>0</v>
          </cell>
          <cell r="G4493">
            <v>0</v>
          </cell>
        </row>
        <row r="4494">
          <cell r="A4494" t="str">
            <v/>
          </cell>
          <cell r="B4494" t="str">
            <v/>
          </cell>
          <cell r="D4494" t="str">
            <v/>
          </cell>
          <cell r="F4494">
            <v>0</v>
          </cell>
          <cell r="G4494">
            <v>0</v>
          </cell>
        </row>
        <row r="4495">
          <cell r="A4495" t="str">
            <v/>
          </cell>
          <cell r="B4495" t="str">
            <v/>
          </cell>
          <cell r="D4495" t="str">
            <v/>
          </cell>
          <cell r="F4495">
            <v>0</v>
          </cell>
          <cell r="G4495">
            <v>0</v>
          </cell>
        </row>
        <row r="4496">
          <cell r="A4496" t="str">
            <v/>
          </cell>
          <cell r="B4496" t="str">
            <v/>
          </cell>
          <cell r="D4496" t="str">
            <v/>
          </cell>
          <cell r="F4496">
            <v>0</v>
          </cell>
          <cell r="G4496">
            <v>0</v>
          </cell>
        </row>
        <row r="4497">
          <cell r="A4497" t="str">
            <v/>
          </cell>
          <cell r="B4497" t="str">
            <v/>
          </cell>
          <cell r="D4497" t="str">
            <v/>
          </cell>
          <cell r="F4497">
            <v>0</v>
          </cell>
          <cell r="G4497">
            <v>0</v>
          </cell>
        </row>
        <row r="4498">
          <cell r="A4498" t="str">
            <v/>
          </cell>
          <cell r="B4498" t="str">
            <v/>
          </cell>
          <cell r="D4498" t="str">
            <v/>
          </cell>
          <cell r="F4498">
            <v>0</v>
          </cell>
          <cell r="G4498">
            <v>0</v>
          </cell>
        </row>
        <row r="4499">
          <cell r="A4499" t="str">
            <v/>
          </cell>
          <cell r="B4499" t="str">
            <v/>
          </cell>
          <cell r="D4499" t="str">
            <v/>
          </cell>
          <cell r="F4499">
            <v>0</v>
          </cell>
          <cell r="G4499">
            <v>0</v>
          </cell>
        </row>
        <row r="4500">
          <cell r="F4500" t="str">
            <v>Total C</v>
          </cell>
          <cell r="G4500">
            <v>0</v>
          </cell>
        </row>
        <row r="4502">
          <cell r="A4502" t="str">
            <v/>
          </cell>
          <cell r="B4502" t="str">
            <v/>
          </cell>
          <cell r="D4502" t="str">
            <v>COSTO NETO</v>
          </cell>
          <cell r="F4502" t="str">
            <v>Total D=A+B+C</v>
          </cell>
          <cell r="G4502">
            <v>0</v>
          </cell>
        </row>
        <row r="4504">
          <cell r="A4504" t="str">
            <v>ANALISIS DE PRECIOS</v>
          </cell>
        </row>
        <row r="4505">
          <cell r="A4505" t="str">
            <v>COMITENTE:</v>
          </cell>
          <cell r="B4505" t="str">
            <v>INSTITUTO PROVINCIAL DE LA VIVIENDA</v>
          </cell>
        </row>
        <row r="4506">
          <cell r="A4506" t="str">
            <v>CONTRATISTA:</v>
          </cell>
          <cell r="B4506">
            <v>0</v>
          </cell>
        </row>
        <row r="4507">
          <cell r="A4507" t="str">
            <v>OBRA:</v>
          </cell>
          <cell r="B4507">
            <v>0</v>
          </cell>
          <cell r="F4507" t="str">
            <v>PRECIOS A:</v>
          </cell>
          <cell r="G4507">
            <v>0</v>
          </cell>
        </row>
        <row r="4508">
          <cell r="A4508" t="str">
            <v>UBICACIÓN:</v>
          </cell>
          <cell r="B4508">
            <v>0</v>
          </cell>
        </row>
        <row r="4509">
          <cell r="A4509" t="str">
            <v>RUBRO:</v>
          </cell>
          <cell r="C4509">
            <v>0</v>
          </cell>
        </row>
        <row r="4510">
          <cell r="A4510" t="str">
            <v>ITEM:</v>
          </cell>
          <cell r="B4510" t="str">
            <v/>
          </cell>
          <cell r="C4510" t="str">
            <v/>
          </cell>
          <cell r="F4510" t="str">
            <v>UNIDAD:</v>
          </cell>
          <cell r="G4510" t="str">
            <v/>
          </cell>
        </row>
        <row r="4512">
          <cell r="A4512" t="str">
            <v>DATOS REDETERMINACION</v>
          </cell>
          <cell r="C4512" t="str">
            <v>DESIGNACION</v>
          </cell>
          <cell r="D4512" t="str">
            <v>U</v>
          </cell>
          <cell r="E4512" t="str">
            <v>Cantidad</v>
          </cell>
          <cell r="F4512" t="str">
            <v>$ Unitarios</v>
          </cell>
          <cell r="G4512" t="str">
            <v>$ Parcial</v>
          </cell>
        </row>
        <row r="4513">
          <cell r="A4513" t="str">
            <v>CÓDIGO</v>
          </cell>
          <cell r="B4513" t="str">
            <v>DESCRIPCIÓN</v>
          </cell>
        </row>
        <row r="4514">
          <cell r="A4514" t="str">
            <v>A - MATERIALES</v>
          </cell>
        </row>
        <row r="4515">
          <cell r="A4515" t="str">
            <v/>
          </cell>
          <cell r="B4515" t="str">
            <v/>
          </cell>
          <cell r="D4515" t="str">
            <v/>
          </cell>
          <cell r="F4515">
            <v>0</v>
          </cell>
          <cell r="G4515">
            <v>0</v>
          </cell>
        </row>
        <row r="4516">
          <cell r="A4516" t="str">
            <v/>
          </cell>
          <cell r="B4516" t="str">
            <v/>
          </cell>
          <cell r="D4516" t="str">
            <v/>
          </cell>
          <cell r="F4516">
            <v>0</v>
          </cell>
          <cell r="G4516">
            <v>0</v>
          </cell>
        </row>
        <row r="4517">
          <cell r="A4517" t="str">
            <v/>
          </cell>
          <cell r="B4517" t="str">
            <v/>
          </cell>
          <cell r="D4517" t="str">
            <v/>
          </cell>
          <cell r="F4517">
            <v>0</v>
          </cell>
          <cell r="G4517">
            <v>0</v>
          </cell>
        </row>
        <row r="4518">
          <cell r="A4518" t="str">
            <v/>
          </cell>
          <cell r="B4518" t="str">
            <v/>
          </cell>
          <cell r="D4518" t="str">
            <v/>
          </cell>
          <cell r="F4518">
            <v>0</v>
          </cell>
          <cell r="G4518">
            <v>0</v>
          </cell>
        </row>
        <row r="4519">
          <cell r="A4519" t="str">
            <v/>
          </cell>
          <cell r="B4519" t="str">
            <v/>
          </cell>
          <cell r="D4519" t="str">
            <v/>
          </cell>
          <cell r="F4519">
            <v>0</v>
          </cell>
          <cell r="G4519">
            <v>0</v>
          </cell>
        </row>
        <row r="4520">
          <cell r="A4520" t="str">
            <v/>
          </cell>
          <cell r="B4520" t="str">
            <v/>
          </cell>
          <cell r="D4520" t="str">
            <v/>
          </cell>
          <cell r="F4520">
            <v>0</v>
          </cell>
          <cell r="G4520">
            <v>0</v>
          </cell>
        </row>
        <row r="4521">
          <cell r="A4521" t="str">
            <v/>
          </cell>
          <cell r="B4521" t="str">
            <v/>
          </cell>
          <cell r="D4521" t="str">
            <v/>
          </cell>
          <cell r="F4521">
            <v>0</v>
          </cell>
          <cell r="G4521">
            <v>0</v>
          </cell>
        </row>
        <row r="4522">
          <cell r="A4522" t="str">
            <v/>
          </cell>
          <cell r="B4522" t="str">
            <v/>
          </cell>
          <cell r="D4522" t="str">
            <v/>
          </cell>
          <cell r="F4522">
            <v>0</v>
          </cell>
          <cell r="G4522">
            <v>0</v>
          </cell>
        </row>
        <row r="4523">
          <cell r="A4523" t="str">
            <v/>
          </cell>
          <cell r="B4523" t="str">
            <v/>
          </cell>
          <cell r="D4523" t="str">
            <v/>
          </cell>
          <cell r="F4523">
            <v>0</v>
          </cell>
          <cell r="G4523">
            <v>0</v>
          </cell>
        </row>
        <row r="4524">
          <cell r="A4524" t="str">
            <v/>
          </cell>
          <cell r="B4524" t="str">
            <v/>
          </cell>
          <cell r="D4524" t="str">
            <v/>
          </cell>
          <cell r="F4524">
            <v>0</v>
          </cell>
          <cell r="G4524">
            <v>0</v>
          </cell>
        </row>
        <row r="4525">
          <cell r="A4525" t="str">
            <v/>
          </cell>
          <cell r="B4525" t="str">
            <v/>
          </cell>
          <cell r="D4525" t="str">
            <v/>
          </cell>
          <cell r="F4525">
            <v>0</v>
          </cell>
          <cell r="G4525">
            <v>0</v>
          </cell>
        </row>
        <row r="4526">
          <cell r="A4526" t="str">
            <v/>
          </cell>
          <cell r="B4526" t="str">
            <v/>
          </cell>
          <cell r="D4526" t="str">
            <v/>
          </cell>
          <cell r="F4526">
            <v>0</v>
          </cell>
          <cell r="G4526">
            <v>0</v>
          </cell>
        </row>
        <row r="4527">
          <cell r="A4527" t="str">
            <v/>
          </cell>
          <cell r="B4527" t="str">
            <v/>
          </cell>
          <cell r="D4527" t="str">
            <v/>
          </cell>
          <cell r="F4527">
            <v>0</v>
          </cell>
          <cell r="G4527">
            <v>0</v>
          </cell>
        </row>
        <row r="4528">
          <cell r="A4528" t="str">
            <v/>
          </cell>
          <cell r="B4528" t="str">
            <v/>
          </cell>
          <cell r="D4528" t="str">
            <v/>
          </cell>
          <cell r="F4528">
            <v>0</v>
          </cell>
          <cell r="G4528">
            <v>0</v>
          </cell>
        </row>
        <row r="4529">
          <cell r="A4529" t="str">
            <v/>
          </cell>
          <cell r="B4529" t="str">
            <v/>
          </cell>
          <cell r="D4529" t="str">
            <v/>
          </cell>
          <cell r="F4529">
            <v>0</v>
          </cell>
          <cell r="G4529">
            <v>0</v>
          </cell>
        </row>
        <row r="4530">
          <cell r="A4530" t="str">
            <v/>
          </cell>
          <cell r="B4530" t="str">
            <v/>
          </cell>
          <cell r="D4530" t="str">
            <v/>
          </cell>
          <cell r="F4530">
            <v>0</v>
          </cell>
          <cell r="G4530">
            <v>0</v>
          </cell>
        </row>
        <row r="4531">
          <cell r="A4531" t="str">
            <v/>
          </cell>
          <cell r="B4531" t="str">
            <v/>
          </cell>
          <cell r="D4531" t="str">
            <v/>
          </cell>
          <cell r="F4531">
            <v>0</v>
          </cell>
          <cell r="G4531">
            <v>0</v>
          </cell>
        </row>
        <row r="4532">
          <cell r="A4532" t="str">
            <v/>
          </cell>
          <cell r="B4532" t="str">
            <v/>
          </cell>
          <cell r="D4532" t="str">
            <v/>
          </cell>
          <cell r="F4532">
            <v>0</v>
          </cell>
          <cell r="G4532">
            <v>0</v>
          </cell>
        </row>
        <row r="4533">
          <cell r="A4533" t="str">
            <v/>
          </cell>
          <cell r="B4533" t="str">
            <v/>
          </cell>
          <cell r="D4533" t="str">
            <v/>
          </cell>
          <cell r="F4533">
            <v>0</v>
          </cell>
          <cell r="G4533">
            <v>0</v>
          </cell>
        </row>
        <row r="4534">
          <cell r="A4534" t="str">
            <v/>
          </cell>
          <cell r="B4534" t="str">
            <v/>
          </cell>
          <cell r="D4534" t="str">
            <v/>
          </cell>
          <cell r="F4534">
            <v>0</v>
          </cell>
          <cell r="G4534">
            <v>0</v>
          </cell>
        </row>
        <row r="4535">
          <cell r="F4535" t="str">
            <v>Total A</v>
          </cell>
          <cell r="G4535">
            <v>0</v>
          </cell>
        </row>
        <row r="4536">
          <cell r="A4536" t="str">
            <v>B - MANO DE OBRA</v>
          </cell>
        </row>
        <row r="4537">
          <cell r="A4537" t="str">
            <v/>
          </cell>
          <cell r="B4537" t="str">
            <v/>
          </cell>
          <cell r="D4537" t="str">
            <v/>
          </cell>
          <cell r="F4537">
            <v>0</v>
          </cell>
          <cell r="G4537">
            <v>0</v>
          </cell>
        </row>
        <row r="4538">
          <cell r="A4538" t="str">
            <v/>
          </cell>
          <cell r="B4538" t="str">
            <v/>
          </cell>
          <cell r="D4538" t="str">
            <v/>
          </cell>
          <cell r="F4538">
            <v>0</v>
          </cell>
          <cell r="G4538">
            <v>0</v>
          </cell>
        </row>
        <row r="4539">
          <cell r="A4539" t="str">
            <v/>
          </cell>
          <cell r="B4539" t="str">
            <v/>
          </cell>
          <cell r="D4539" t="str">
            <v/>
          </cell>
          <cell r="F4539">
            <v>0</v>
          </cell>
          <cell r="G4539">
            <v>0</v>
          </cell>
        </row>
        <row r="4540">
          <cell r="A4540" t="str">
            <v/>
          </cell>
          <cell r="B4540" t="str">
            <v/>
          </cell>
          <cell r="D4540" t="str">
            <v/>
          </cell>
          <cell r="F4540">
            <v>0</v>
          </cell>
          <cell r="G4540">
            <v>0</v>
          </cell>
        </row>
        <row r="4541">
          <cell r="A4541" t="str">
            <v/>
          </cell>
          <cell r="B4541" t="str">
            <v/>
          </cell>
          <cell r="D4541" t="str">
            <v/>
          </cell>
          <cell r="F4541">
            <v>0</v>
          </cell>
          <cell r="G4541">
            <v>0</v>
          </cell>
        </row>
        <row r="4542">
          <cell r="A4542" t="str">
            <v/>
          </cell>
          <cell r="B4542" t="str">
            <v/>
          </cell>
          <cell r="D4542" t="str">
            <v/>
          </cell>
          <cell r="F4542">
            <v>0</v>
          </cell>
          <cell r="G4542">
            <v>0</v>
          </cell>
        </row>
        <row r="4543">
          <cell r="A4543" t="str">
            <v/>
          </cell>
          <cell r="B4543" t="str">
            <v/>
          </cell>
          <cell r="D4543" t="str">
            <v/>
          </cell>
          <cell r="F4543">
            <v>0</v>
          </cell>
          <cell r="G4543">
            <v>0</v>
          </cell>
        </row>
        <row r="4544">
          <cell r="A4544" t="str">
            <v/>
          </cell>
          <cell r="B4544" t="str">
            <v/>
          </cell>
          <cell r="D4544" t="str">
            <v/>
          </cell>
          <cell r="F4544">
            <v>0</v>
          </cell>
          <cell r="G4544">
            <v>0</v>
          </cell>
        </row>
        <row r="4545">
          <cell r="F4545" t="str">
            <v>Total B</v>
          </cell>
          <cell r="G4545">
            <v>0</v>
          </cell>
        </row>
        <row r="4546">
          <cell r="A4546" t="str">
            <v>C - EQUIPOS</v>
          </cell>
        </row>
        <row r="4547">
          <cell r="A4547" t="str">
            <v/>
          </cell>
          <cell r="B4547" t="str">
            <v/>
          </cell>
          <cell r="D4547" t="str">
            <v/>
          </cell>
          <cell r="F4547">
            <v>0</v>
          </cell>
          <cell r="G4547">
            <v>0</v>
          </cell>
        </row>
        <row r="4548">
          <cell r="A4548" t="str">
            <v/>
          </cell>
          <cell r="B4548" t="str">
            <v/>
          </cell>
          <cell r="D4548" t="str">
            <v/>
          </cell>
          <cell r="F4548">
            <v>0</v>
          </cell>
          <cell r="G4548">
            <v>0</v>
          </cell>
        </row>
        <row r="4549">
          <cell r="A4549" t="str">
            <v/>
          </cell>
          <cell r="B4549" t="str">
            <v/>
          </cell>
          <cell r="D4549" t="str">
            <v/>
          </cell>
          <cell r="F4549">
            <v>0</v>
          </cell>
          <cell r="G4549">
            <v>0</v>
          </cell>
        </row>
        <row r="4550">
          <cell r="A4550" t="str">
            <v/>
          </cell>
          <cell r="B4550" t="str">
            <v/>
          </cell>
          <cell r="D4550" t="str">
            <v/>
          </cell>
          <cell r="F4550">
            <v>0</v>
          </cell>
          <cell r="G4550">
            <v>0</v>
          </cell>
        </row>
        <row r="4551">
          <cell r="A4551" t="str">
            <v/>
          </cell>
          <cell r="B4551" t="str">
            <v/>
          </cell>
          <cell r="D4551" t="str">
            <v/>
          </cell>
          <cell r="F4551">
            <v>0</v>
          </cell>
          <cell r="G4551">
            <v>0</v>
          </cell>
        </row>
        <row r="4552">
          <cell r="A4552" t="str">
            <v/>
          </cell>
          <cell r="B4552" t="str">
            <v/>
          </cell>
          <cell r="D4552" t="str">
            <v/>
          </cell>
          <cell r="F4552">
            <v>0</v>
          </cell>
          <cell r="G4552">
            <v>0</v>
          </cell>
        </row>
        <row r="4553">
          <cell r="A4553" t="str">
            <v/>
          </cell>
          <cell r="B4553" t="str">
            <v/>
          </cell>
          <cell r="D4553" t="str">
            <v/>
          </cell>
          <cell r="F4553">
            <v>0</v>
          </cell>
          <cell r="G4553">
            <v>0</v>
          </cell>
        </row>
        <row r="4554">
          <cell r="A4554" t="str">
            <v/>
          </cell>
          <cell r="B4554" t="str">
            <v/>
          </cell>
          <cell r="D4554" t="str">
            <v/>
          </cell>
          <cell r="F4554">
            <v>0</v>
          </cell>
          <cell r="G4554">
            <v>0</v>
          </cell>
        </row>
        <row r="4555">
          <cell r="A4555" t="str">
            <v/>
          </cell>
          <cell r="B4555" t="str">
            <v/>
          </cell>
          <cell r="D4555" t="str">
            <v/>
          </cell>
          <cell r="F4555">
            <v>0</v>
          </cell>
          <cell r="G4555">
            <v>0</v>
          </cell>
        </row>
        <row r="4556">
          <cell r="A4556" t="str">
            <v/>
          </cell>
          <cell r="B4556" t="str">
            <v/>
          </cell>
          <cell r="D4556" t="str">
            <v/>
          </cell>
          <cell r="F4556">
            <v>0</v>
          </cell>
          <cell r="G4556">
            <v>0</v>
          </cell>
        </row>
        <row r="4557">
          <cell r="F4557" t="str">
            <v>Total C</v>
          </cell>
          <cell r="G4557">
            <v>0</v>
          </cell>
        </row>
        <row r="4559">
          <cell r="A4559" t="str">
            <v/>
          </cell>
          <cell r="B4559" t="str">
            <v/>
          </cell>
          <cell r="D4559" t="str">
            <v>COSTO NETO</v>
          </cell>
          <cell r="F4559" t="str">
            <v>Total D=A+B+C</v>
          </cell>
          <cell r="G4559">
            <v>0</v>
          </cell>
        </row>
        <row r="4561">
          <cell r="A4561" t="str">
            <v>ANALISIS DE PRECIOS</v>
          </cell>
        </row>
        <row r="4562">
          <cell r="A4562" t="str">
            <v>COMITENTE:</v>
          </cell>
          <cell r="B4562" t="str">
            <v>INSTITUTO PROVINCIAL DE LA VIVIENDA</v>
          </cell>
        </row>
        <row r="4563">
          <cell r="A4563" t="str">
            <v>CONTRATISTA:</v>
          </cell>
          <cell r="B4563">
            <v>0</v>
          </cell>
        </row>
        <row r="4564">
          <cell r="A4564" t="str">
            <v>OBRA:</v>
          </cell>
          <cell r="B4564">
            <v>0</v>
          </cell>
          <cell r="F4564" t="str">
            <v>PRECIOS A:</v>
          </cell>
          <cell r="G4564">
            <v>0</v>
          </cell>
        </row>
        <row r="4565">
          <cell r="A4565" t="str">
            <v>UBICACIÓN:</v>
          </cell>
          <cell r="B4565">
            <v>0</v>
          </cell>
        </row>
        <row r="4566">
          <cell r="A4566" t="str">
            <v>RUBRO:</v>
          </cell>
          <cell r="C4566">
            <v>0</v>
          </cell>
        </row>
        <row r="4567">
          <cell r="A4567" t="str">
            <v>ITEM:</v>
          </cell>
          <cell r="B4567" t="str">
            <v/>
          </cell>
          <cell r="C4567" t="str">
            <v/>
          </cell>
          <cell r="F4567" t="str">
            <v>UNIDAD:</v>
          </cell>
          <cell r="G4567" t="str">
            <v/>
          </cell>
        </row>
        <row r="4569">
          <cell r="A4569" t="str">
            <v>DATOS REDETERMINACION</v>
          </cell>
          <cell r="C4569" t="str">
            <v>DESIGNACION</v>
          </cell>
          <cell r="D4569" t="str">
            <v>U</v>
          </cell>
          <cell r="E4569" t="str">
            <v>Cantidad</v>
          </cell>
          <cell r="F4569" t="str">
            <v>$ Unitarios</v>
          </cell>
          <cell r="G4569" t="str">
            <v>$ Parcial</v>
          </cell>
        </row>
        <row r="4570">
          <cell r="A4570" t="str">
            <v>CÓDIGO</v>
          </cell>
          <cell r="B4570" t="str">
            <v>DESCRIPCIÓN</v>
          </cell>
        </row>
        <row r="4571">
          <cell r="A4571" t="str">
            <v>A - MATERIALES</v>
          </cell>
        </row>
        <row r="4572">
          <cell r="A4572" t="str">
            <v/>
          </cell>
          <cell r="B4572" t="str">
            <v/>
          </cell>
          <cell r="D4572" t="str">
            <v/>
          </cell>
          <cell r="F4572">
            <v>0</v>
          </cell>
          <cell r="G4572">
            <v>0</v>
          </cell>
        </row>
        <row r="4573">
          <cell r="A4573" t="str">
            <v/>
          </cell>
          <cell r="B4573" t="str">
            <v/>
          </cell>
          <cell r="D4573" t="str">
            <v/>
          </cell>
          <cell r="F4573">
            <v>0</v>
          </cell>
          <cell r="G4573">
            <v>0</v>
          </cell>
        </row>
        <row r="4574">
          <cell r="A4574" t="str">
            <v/>
          </cell>
          <cell r="B4574" t="str">
            <v/>
          </cell>
          <cell r="D4574" t="str">
            <v/>
          </cell>
          <cell r="F4574">
            <v>0</v>
          </cell>
          <cell r="G4574">
            <v>0</v>
          </cell>
        </row>
        <row r="4575">
          <cell r="A4575" t="str">
            <v/>
          </cell>
          <cell r="B4575" t="str">
            <v/>
          </cell>
          <cell r="D4575" t="str">
            <v/>
          </cell>
          <cell r="F4575">
            <v>0</v>
          </cell>
          <cell r="G4575">
            <v>0</v>
          </cell>
        </row>
        <row r="4576">
          <cell r="A4576" t="str">
            <v/>
          </cell>
          <cell r="B4576" t="str">
            <v/>
          </cell>
          <cell r="D4576" t="str">
            <v/>
          </cell>
          <cell r="F4576">
            <v>0</v>
          </cell>
          <cell r="G4576">
            <v>0</v>
          </cell>
        </row>
        <row r="4577">
          <cell r="A4577" t="str">
            <v/>
          </cell>
          <cell r="B4577" t="str">
            <v/>
          </cell>
          <cell r="D4577" t="str">
            <v/>
          </cell>
          <cell r="F4577">
            <v>0</v>
          </cell>
          <cell r="G4577">
            <v>0</v>
          </cell>
        </row>
        <row r="4578">
          <cell r="A4578" t="str">
            <v/>
          </cell>
          <cell r="B4578" t="str">
            <v/>
          </cell>
          <cell r="D4578" t="str">
            <v/>
          </cell>
          <cell r="F4578">
            <v>0</v>
          </cell>
          <cell r="G4578">
            <v>0</v>
          </cell>
        </row>
        <row r="4579">
          <cell r="A4579" t="str">
            <v/>
          </cell>
          <cell r="B4579" t="str">
            <v/>
          </cell>
          <cell r="D4579" t="str">
            <v/>
          </cell>
          <cell r="F4579">
            <v>0</v>
          </cell>
          <cell r="G4579">
            <v>0</v>
          </cell>
        </row>
        <row r="4580">
          <cell r="A4580" t="str">
            <v/>
          </cell>
          <cell r="B4580" t="str">
            <v/>
          </cell>
          <cell r="D4580" t="str">
            <v/>
          </cell>
          <cell r="F4580">
            <v>0</v>
          </cell>
          <cell r="G4580">
            <v>0</v>
          </cell>
        </row>
        <row r="4581">
          <cell r="A4581" t="str">
            <v/>
          </cell>
          <cell r="B4581" t="str">
            <v/>
          </cell>
          <cell r="D4581" t="str">
            <v/>
          </cell>
          <cell r="F4581">
            <v>0</v>
          </cell>
          <cell r="G4581">
            <v>0</v>
          </cell>
        </row>
        <row r="4582">
          <cell r="A4582" t="str">
            <v/>
          </cell>
          <cell r="B4582" t="str">
            <v/>
          </cell>
          <cell r="D4582" t="str">
            <v/>
          </cell>
          <cell r="F4582">
            <v>0</v>
          </cell>
          <cell r="G4582">
            <v>0</v>
          </cell>
        </row>
        <row r="4583">
          <cell r="A4583" t="str">
            <v/>
          </cell>
          <cell r="B4583" t="str">
            <v/>
          </cell>
          <cell r="D4583" t="str">
            <v/>
          </cell>
          <cell r="F4583">
            <v>0</v>
          </cell>
          <cell r="G4583">
            <v>0</v>
          </cell>
        </row>
        <row r="4584">
          <cell r="A4584" t="str">
            <v/>
          </cell>
          <cell r="B4584" t="str">
            <v/>
          </cell>
          <cell r="D4584" t="str">
            <v/>
          </cell>
          <cell r="F4584">
            <v>0</v>
          </cell>
          <cell r="G4584">
            <v>0</v>
          </cell>
        </row>
        <row r="4585">
          <cell r="A4585" t="str">
            <v/>
          </cell>
          <cell r="B4585" t="str">
            <v/>
          </cell>
          <cell r="D4585" t="str">
            <v/>
          </cell>
          <cell r="F4585">
            <v>0</v>
          </cell>
          <cell r="G4585">
            <v>0</v>
          </cell>
        </row>
        <row r="4586">
          <cell r="A4586" t="str">
            <v/>
          </cell>
          <cell r="B4586" t="str">
            <v/>
          </cell>
          <cell r="D4586" t="str">
            <v/>
          </cell>
          <cell r="F4586">
            <v>0</v>
          </cell>
          <cell r="G4586">
            <v>0</v>
          </cell>
        </row>
        <row r="4587">
          <cell r="A4587" t="str">
            <v/>
          </cell>
          <cell r="B4587" t="str">
            <v/>
          </cell>
          <cell r="D4587" t="str">
            <v/>
          </cell>
          <cell r="F4587">
            <v>0</v>
          </cell>
          <cell r="G4587">
            <v>0</v>
          </cell>
        </row>
        <row r="4588">
          <cell r="A4588" t="str">
            <v/>
          </cell>
          <cell r="B4588" t="str">
            <v/>
          </cell>
          <cell r="D4588" t="str">
            <v/>
          </cell>
          <cell r="F4588">
            <v>0</v>
          </cell>
          <cell r="G4588">
            <v>0</v>
          </cell>
        </row>
        <row r="4589">
          <cell r="A4589" t="str">
            <v/>
          </cell>
          <cell r="B4589" t="str">
            <v/>
          </cell>
          <cell r="D4589" t="str">
            <v/>
          </cell>
          <cell r="F4589">
            <v>0</v>
          </cell>
          <cell r="G4589">
            <v>0</v>
          </cell>
        </row>
        <row r="4590">
          <cell r="A4590" t="str">
            <v/>
          </cell>
          <cell r="B4590" t="str">
            <v/>
          </cell>
          <cell r="D4590" t="str">
            <v/>
          </cell>
          <cell r="F4590">
            <v>0</v>
          </cell>
          <cell r="G4590">
            <v>0</v>
          </cell>
        </row>
        <row r="4591">
          <cell r="A4591" t="str">
            <v/>
          </cell>
          <cell r="B4591" t="str">
            <v/>
          </cell>
          <cell r="D4591" t="str">
            <v/>
          </cell>
          <cell r="F4591">
            <v>0</v>
          </cell>
          <cell r="G4591">
            <v>0</v>
          </cell>
        </row>
        <row r="4592">
          <cell r="F4592" t="str">
            <v>Total A</v>
          </cell>
          <cell r="G4592">
            <v>0</v>
          </cell>
        </row>
        <row r="4593">
          <cell r="A4593" t="str">
            <v>B - MANO DE OBRA</v>
          </cell>
        </row>
        <row r="4594">
          <cell r="A4594" t="str">
            <v/>
          </cell>
          <cell r="B4594" t="str">
            <v/>
          </cell>
          <cell r="D4594" t="str">
            <v/>
          </cell>
          <cell r="F4594">
            <v>0</v>
          </cell>
          <cell r="G4594">
            <v>0</v>
          </cell>
        </row>
        <row r="4595">
          <cell r="A4595" t="str">
            <v/>
          </cell>
          <cell r="B4595" t="str">
            <v/>
          </cell>
          <cell r="D4595" t="str">
            <v/>
          </cell>
          <cell r="F4595">
            <v>0</v>
          </cell>
          <cell r="G4595">
            <v>0</v>
          </cell>
        </row>
        <row r="4596">
          <cell r="A4596" t="str">
            <v/>
          </cell>
          <cell r="B4596" t="str">
            <v/>
          </cell>
          <cell r="D4596" t="str">
            <v/>
          </cell>
          <cell r="F4596">
            <v>0</v>
          </cell>
          <cell r="G4596">
            <v>0</v>
          </cell>
        </row>
        <row r="4597">
          <cell r="A4597" t="str">
            <v/>
          </cell>
          <cell r="B4597" t="str">
            <v/>
          </cell>
          <cell r="D4597" t="str">
            <v/>
          </cell>
          <cell r="F4597">
            <v>0</v>
          </cell>
          <cell r="G4597">
            <v>0</v>
          </cell>
        </row>
        <row r="4598">
          <cell r="A4598" t="str">
            <v/>
          </cell>
          <cell r="B4598" t="str">
            <v/>
          </cell>
          <cell r="D4598" t="str">
            <v/>
          </cell>
          <cell r="F4598">
            <v>0</v>
          </cell>
          <cell r="G4598">
            <v>0</v>
          </cell>
        </row>
        <row r="4599">
          <cell r="A4599" t="str">
            <v/>
          </cell>
          <cell r="B4599" t="str">
            <v/>
          </cell>
          <cell r="D4599" t="str">
            <v/>
          </cell>
          <cell r="F4599">
            <v>0</v>
          </cell>
          <cell r="G4599">
            <v>0</v>
          </cell>
        </row>
        <row r="4600">
          <cell r="A4600" t="str">
            <v/>
          </cell>
          <cell r="B4600" t="str">
            <v/>
          </cell>
          <cell r="D4600" t="str">
            <v/>
          </cell>
          <cell r="F4600">
            <v>0</v>
          </cell>
          <cell r="G4600">
            <v>0</v>
          </cell>
        </row>
        <row r="4601">
          <cell r="A4601" t="str">
            <v/>
          </cell>
          <cell r="B4601" t="str">
            <v/>
          </cell>
          <cell r="D4601" t="str">
            <v/>
          </cell>
          <cell r="F4601">
            <v>0</v>
          </cell>
          <cell r="G4601">
            <v>0</v>
          </cell>
        </row>
        <row r="4602">
          <cell r="F4602" t="str">
            <v>Total B</v>
          </cell>
          <cell r="G4602">
            <v>0</v>
          </cell>
        </row>
        <row r="4603">
          <cell r="A4603" t="str">
            <v>C - EQUIPOS</v>
          </cell>
        </row>
        <row r="4604">
          <cell r="A4604" t="str">
            <v/>
          </cell>
          <cell r="B4604" t="str">
            <v/>
          </cell>
          <cell r="D4604" t="str">
            <v/>
          </cell>
          <cell r="F4604">
            <v>0</v>
          </cell>
          <cell r="G4604">
            <v>0</v>
          </cell>
        </row>
        <row r="4605">
          <cell r="A4605" t="str">
            <v/>
          </cell>
          <cell r="B4605" t="str">
            <v/>
          </cell>
          <cell r="D4605" t="str">
            <v/>
          </cell>
          <cell r="F4605">
            <v>0</v>
          </cell>
          <cell r="G4605">
            <v>0</v>
          </cell>
        </row>
        <row r="4606">
          <cell r="A4606" t="str">
            <v/>
          </cell>
          <cell r="B4606" t="str">
            <v/>
          </cell>
          <cell r="D4606" t="str">
            <v/>
          </cell>
          <cell r="F4606">
            <v>0</v>
          </cell>
          <cell r="G4606">
            <v>0</v>
          </cell>
        </row>
        <row r="4607">
          <cell r="A4607" t="str">
            <v/>
          </cell>
          <cell r="B4607" t="str">
            <v/>
          </cell>
          <cell r="D4607" t="str">
            <v/>
          </cell>
          <cell r="F4607">
            <v>0</v>
          </cell>
          <cell r="G4607">
            <v>0</v>
          </cell>
        </row>
        <row r="4608">
          <cell r="A4608" t="str">
            <v/>
          </cell>
          <cell r="B4608" t="str">
            <v/>
          </cell>
          <cell r="D4608" t="str">
            <v/>
          </cell>
          <cell r="F4608">
            <v>0</v>
          </cell>
          <cell r="G4608">
            <v>0</v>
          </cell>
        </row>
        <row r="4609">
          <cell r="A4609" t="str">
            <v/>
          </cell>
          <cell r="B4609" t="str">
            <v/>
          </cell>
          <cell r="D4609" t="str">
            <v/>
          </cell>
          <cell r="F4609">
            <v>0</v>
          </cell>
          <cell r="G4609">
            <v>0</v>
          </cell>
        </row>
        <row r="4610">
          <cell r="A4610" t="str">
            <v/>
          </cell>
          <cell r="B4610" t="str">
            <v/>
          </cell>
          <cell r="D4610" t="str">
            <v/>
          </cell>
          <cell r="F4610">
            <v>0</v>
          </cell>
          <cell r="G4610">
            <v>0</v>
          </cell>
        </row>
        <row r="4611">
          <cell r="A4611" t="str">
            <v/>
          </cell>
          <cell r="B4611" t="str">
            <v/>
          </cell>
          <cell r="D4611" t="str">
            <v/>
          </cell>
          <cell r="F4611">
            <v>0</v>
          </cell>
          <cell r="G4611">
            <v>0</v>
          </cell>
        </row>
        <row r="4612">
          <cell r="A4612" t="str">
            <v/>
          </cell>
          <cell r="B4612" t="str">
            <v/>
          </cell>
          <cell r="D4612" t="str">
            <v/>
          </cell>
          <cell r="F4612">
            <v>0</v>
          </cell>
          <cell r="G4612">
            <v>0</v>
          </cell>
        </row>
        <row r="4613">
          <cell r="A4613" t="str">
            <v/>
          </cell>
          <cell r="B4613" t="str">
            <v/>
          </cell>
          <cell r="D4613" t="str">
            <v/>
          </cell>
          <cell r="F4613">
            <v>0</v>
          </cell>
          <cell r="G4613">
            <v>0</v>
          </cell>
        </row>
        <row r="4614">
          <cell r="F4614" t="str">
            <v>Total C</v>
          </cell>
          <cell r="G4614">
            <v>0</v>
          </cell>
        </row>
        <row r="4616">
          <cell r="A4616" t="str">
            <v/>
          </cell>
          <cell r="B4616" t="str">
            <v/>
          </cell>
          <cell r="D4616" t="str">
            <v>COSTO NETO</v>
          </cell>
          <cell r="F4616" t="str">
            <v>Total D=A+B+C</v>
          </cell>
          <cell r="G4616">
            <v>0</v>
          </cell>
        </row>
        <row r="4618">
          <cell r="A4618" t="str">
            <v>ANALISIS DE PRECIOS</v>
          </cell>
        </row>
        <row r="4619">
          <cell r="A4619" t="str">
            <v>COMITENTE:</v>
          </cell>
          <cell r="B4619" t="str">
            <v>INSTITUTO PROVINCIAL DE LA VIVIENDA</v>
          </cell>
        </row>
        <row r="4620">
          <cell r="A4620" t="str">
            <v>CONTRATISTA:</v>
          </cell>
          <cell r="B4620">
            <v>0</v>
          </cell>
        </row>
        <row r="4621">
          <cell r="A4621" t="str">
            <v>OBRA:</v>
          </cell>
          <cell r="B4621">
            <v>0</v>
          </cell>
          <cell r="F4621" t="str">
            <v>PRECIOS A:</v>
          </cell>
          <cell r="G4621">
            <v>0</v>
          </cell>
        </row>
        <row r="4622">
          <cell r="A4622" t="str">
            <v>UBICACIÓN:</v>
          </cell>
          <cell r="B4622">
            <v>0</v>
          </cell>
        </row>
        <row r="4623">
          <cell r="A4623" t="str">
            <v>RUBRO:</v>
          </cell>
          <cell r="C4623">
            <v>0</v>
          </cell>
        </row>
        <row r="4624">
          <cell r="A4624" t="str">
            <v>ITEM:</v>
          </cell>
          <cell r="B4624" t="str">
            <v/>
          </cell>
          <cell r="C4624" t="str">
            <v/>
          </cell>
          <cell r="F4624" t="str">
            <v>UNIDAD:</v>
          </cell>
          <cell r="G4624" t="str">
            <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row>
        <row r="4628">
          <cell r="A4628" t="str">
            <v>A - MATERIALES</v>
          </cell>
        </row>
        <row r="4629">
          <cell r="A4629" t="str">
            <v/>
          </cell>
          <cell r="B4629" t="str">
            <v/>
          </cell>
          <cell r="D4629" t="str">
            <v/>
          </cell>
          <cell r="F4629">
            <v>0</v>
          </cell>
          <cell r="G4629">
            <v>0</v>
          </cell>
        </row>
        <row r="4630">
          <cell r="A4630" t="str">
            <v/>
          </cell>
          <cell r="B4630" t="str">
            <v/>
          </cell>
          <cell r="D4630" t="str">
            <v/>
          </cell>
          <cell r="F4630">
            <v>0</v>
          </cell>
          <cell r="G4630">
            <v>0</v>
          </cell>
        </row>
        <row r="4631">
          <cell r="A4631" t="str">
            <v/>
          </cell>
          <cell r="B4631" t="str">
            <v/>
          </cell>
          <cell r="D4631" t="str">
            <v/>
          </cell>
          <cell r="F4631">
            <v>0</v>
          </cell>
          <cell r="G4631">
            <v>0</v>
          </cell>
        </row>
        <row r="4632">
          <cell r="A4632" t="str">
            <v/>
          </cell>
          <cell r="B4632" t="str">
            <v/>
          </cell>
          <cell r="D4632" t="str">
            <v/>
          </cell>
          <cell r="F4632">
            <v>0</v>
          </cell>
          <cell r="G4632">
            <v>0</v>
          </cell>
        </row>
        <row r="4633">
          <cell r="A4633" t="str">
            <v/>
          </cell>
          <cell r="B4633" t="str">
            <v/>
          </cell>
          <cell r="D4633" t="str">
            <v/>
          </cell>
          <cell r="F4633">
            <v>0</v>
          </cell>
          <cell r="G4633">
            <v>0</v>
          </cell>
        </row>
        <row r="4634">
          <cell r="A4634" t="str">
            <v/>
          </cell>
          <cell r="B4634" t="str">
            <v/>
          </cell>
          <cell r="D4634" t="str">
            <v/>
          </cell>
          <cell r="F4634">
            <v>0</v>
          </cell>
          <cell r="G4634">
            <v>0</v>
          </cell>
        </row>
        <row r="4635">
          <cell r="A4635" t="str">
            <v/>
          </cell>
          <cell r="B4635" t="str">
            <v/>
          </cell>
          <cell r="D4635" t="str">
            <v/>
          </cell>
          <cell r="F4635">
            <v>0</v>
          </cell>
          <cell r="G4635">
            <v>0</v>
          </cell>
        </row>
        <row r="4636">
          <cell r="A4636" t="str">
            <v/>
          </cell>
          <cell r="B4636" t="str">
            <v/>
          </cell>
          <cell r="D4636" t="str">
            <v/>
          </cell>
          <cell r="F4636">
            <v>0</v>
          </cell>
          <cell r="G4636">
            <v>0</v>
          </cell>
        </row>
        <row r="4637">
          <cell r="A4637" t="str">
            <v/>
          </cell>
          <cell r="B4637" t="str">
            <v/>
          </cell>
          <cell r="D4637" t="str">
            <v/>
          </cell>
          <cell r="F4637">
            <v>0</v>
          </cell>
          <cell r="G4637">
            <v>0</v>
          </cell>
        </row>
        <row r="4638">
          <cell r="A4638" t="str">
            <v/>
          </cell>
          <cell r="B4638" t="str">
            <v/>
          </cell>
          <cell r="D4638" t="str">
            <v/>
          </cell>
          <cell r="F4638">
            <v>0</v>
          </cell>
          <cell r="G4638">
            <v>0</v>
          </cell>
        </row>
        <row r="4639">
          <cell r="A4639" t="str">
            <v/>
          </cell>
          <cell r="B4639" t="str">
            <v/>
          </cell>
          <cell r="D4639" t="str">
            <v/>
          </cell>
          <cell r="F4639">
            <v>0</v>
          </cell>
          <cell r="G4639">
            <v>0</v>
          </cell>
        </row>
        <row r="4640">
          <cell r="A4640" t="str">
            <v/>
          </cell>
          <cell r="B4640" t="str">
            <v/>
          </cell>
          <cell r="D4640" t="str">
            <v/>
          </cell>
          <cell r="F4640">
            <v>0</v>
          </cell>
          <cell r="G4640">
            <v>0</v>
          </cell>
        </row>
        <row r="4641">
          <cell r="A4641" t="str">
            <v/>
          </cell>
          <cell r="B4641" t="str">
            <v/>
          </cell>
          <cell r="D4641" t="str">
            <v/>
          </cell>
          <cell r="F4641">
            <v>0</v>
          </cell>
          <cell r="G4641">
            <v>0</v>
          </cell>
        </row>
        <row r="4642">
          <cell r="A4642" t="str">
            <v/>
          </cell>
          <cell r="B4642" t="str">
            <v/>
          </cell>
          <cell r="D4642" t="str">
            <v/>
          </cell>
          <cell r="F4642">
            <v>0</v>
          </cell>
          <cell r="G4642">
            <v>0</v>
          </cell>
        </row>
        <row r="4643">
          <cell r="A4643" t="str">
            <v/>
          </cell>
          <cell r="B4643" t="str">
            <v/>
          </cell>
          <cell r="D4643" t="str">
            <v/>
          </cell>
          <cell r="F4643">
            <v>0</v>
          </cell>
          <cell r="G4643">
            <v>0</v>
          </cell>
        </row>
        <row r="4644">
          <cell r="A4644" t="str">
            <v/>
          </cell>
          <cell r="B4644" t="str">
            <v/>
          </cell>
          <cell r="D4644" t="str">
            <v/>
          </cell>
          <cell r="F4644">
            <v>0</v>
          </cell>
          <cell r="G4644">
            <v>0</v>
          </cell>
        </row>
        <row r="4645">
          <cell r="A4645" t="str">
            <v/>
          </cell>
          <cell r="B4645" t="str">
            <v/>
          </cell>
          <cell r="D4645" t="str">
            <v/>
          </cell>
          <cell r="F4645">
            <v>0</v>
          </cell>
          <cell r="G4645">
            <v>0</v>
          </cell>
        </row>
        <row r="4646">
          <cell r="A4646" t="str">
            <v/>
          </cell>
          <cell r="B4646" t="str">
            <v/>
          </cell>
          <cell r="D4646" t="str">
            <v/>
          </cell>
          <cell r="F4646">
            <v>0</v>
          </cell>
          <cell r="G4646">
            <v>0</v>
          </cell>
        </row>
        <row r="4647">
          <cell r="A4647" t="str">
            <v/>
          </cell>
          <cell r="B4647" t="str">
            <v/>
          </cell>
          <cell r="D4647" t="str">
            <v/>
          </cell>
          <cell r="F4647">
            <v>0</v>
          </cell>
          <cell r="G4647">
            <v>0</v>
          </cell>
        </row>
        <row r="4648">
          <cell r="A4648" t="str">
            <v/>
          </cell>
          <cell r="B4648" t="str">
            <v/>
          </cell>
          <cell r="D4648" t="str">
            <v/>
          </cell>
          <cell r="F4648">
            <v>0</v>
          </cell>
          <cell r="G4648">
            <v>0</v>
          </cell>
        </row>
        <row r="4649">
          <cell r="F4649" t="str">
            <v>Total A</v>
          </cell>
          <cell r="G4649">
            <v>0</v>
          </cell>
        </row>
        <row r="4650">
          <cell r="A4650" t="str">
            <v>B - MANO DE OBRA</v>
          </cell>
        </row>
        <row r="4651">
          <cell r="A4651" t="str">
            <v/>
          </cell>
          <cell r="B4651" t="str">
            <v/>
          </cell>
          <cell r="D4651" t="str">
            <v/>
          </cell>
          <cell r="F4651">
            <v>0</v>
          </cell>
          <cell r="G4651">
            <v>0</v>
          </cell>
        </row>
        <row r="4652">
          <cell r="A4652" t="str">
            <v/>
          </cell>
          <cell r="B4652" t="str">
            <v/>
          </cell>
          <cell r="D4652" t="str">
            <v/>
          </cell>
          <cell r="F4652">
            <v>0</v>
          </cell>
          <cell r="G4652">
            <v>0</v>
          </cell>
        </row>
        <row r="4653">
          <cell r="A4653" t="str">
            <v/>
          </cell>
          <cell r="B4653" t="str">
            <v/>
          </cell>
          <cell r="D4653" t="str">
            <v/>
          </cell>
          <cell r="F4653">
            <v>0</v>
          </cell>
          <cell r="G4653">
            <v>0</v>
          </cell>
        </row>
        <row r="4654">
          <cell r="A4654" t="str">
            <v/>
          </cell>
          <cell r="B4654" t="str">
            <v/>
          </cell>
          <cell r="D4654" t="str">
            <v/>
          </cell>
          <cell r="F4654">
            <v>0</v>
          </cell>
          <cell r="G4654">
            <v>0</v>
          </cell>
        </row>
        <row r="4655">
          <cell r="A4655" t="str">
            <v/>
          </cell>
          <cell r="B4655" t="str">
            <v/>
          </cell>
          <cell r="D4655" t="str">
            <v/>
          </cell>
          <cell r="F4655">
            <v>0</v>
          </cell>
          <cell r="G4655">
            <v>0</v>
          </cell>
        </row>
        <row r="4656">
          <cell r="A4656" t="str">
            <v/>
          </cell>
          <cell r="B4656" t="str">
            <v/>
          </cell>
          <cell r="D4656" t="str">
            <v/>
          </cell>
          <cell r="F4656">
            <v>0</v>
          </cell>
          <cell r="G4656">
            <v>0</v>
          </cell>
        </row>
        <row r="4657">
          <cell r="A4657" t="str">
            <v/>
          </cell>
          <cell r="B4657" t="str">
            <v/>
          </cell>
          <cell r="D4657" t="str">
            <v/>
          </cell>
          <cell r="F4657">
            <v>0</v>
          </cell>
          <cell r="G4657">
            <v>0</v>
          </cell>
        </row>
        <row r="4658">
          <cell r="A4658" t="str">
            <v/>
          </cell>
          <cell r="B4658" t="str">
            <v/>
          </cell>
          <cell r="D4658" t="str">
            <v/>
          </cell>
          <cell r="F4658">
            <v>0</v>
          </cell>
          <cell r="G4658">
            <v>0</v>
          </cell>
        </row>
        <row r="4659">
          <cell r="F4659" t="str">
            <v>Total B</v>
          </cell>
          <cell r="G4659">
            <v>0</v>
          </cell>
        </row>
        <row r="4660">
          <cell r="A4660" t="str">
            <v>C - EQUIPOS</v>
          </cell>
        </row>
        <row r="4661">
          <cell r="A4661" t="str">
            <v/>
          </cell>
          <cell r="B4661" t="str">
            <v/>
          </cell>
          <cell r="D4661" t="str">
            <v/>
          </cell>
          <cell r="F4661">
            <v>0</v>
          </cell>
          <cell r="G4661">
            <v>0</v>
          </cell>
        </row>
        <row r="4662">
          <cell r="A4662" t="str">
            <v/>
          </cell>
          <cell r="B4662" t="str">
            <v/>
          </cell>
          <cell r="D4662" t="str">
            <v/>
          </cell>
          <cell r="F4662">
            <v>0</v>
          </cell>
          <cell r="G4662">
            <v>0</v>
          </cell>
        </row>
        <row r="4663">
          <cell r="A4663" t="str">
            <v/>
          </cell>
          <cell r="B4663" t="str">
            <v/>
          </cell>
          <cell r="D4663" t="str">
            <v/>
          </cell>
          <cell r="F4663">
            <v>0</v>
          </cell>
          <cell r="G4663">
            <v>0</v>
          </cell>
        </row>
        <row r="4664">
          <cell r="A4664" t="str">
            <v/>
          </cell>
          <cell r="B4664" t="str">
            <v/>
          </cell>
          <cell r="D4664" t="str">
            <v/>
          </cell>
          <cell r="F4664">
            <v>0</v>
          </cell>
          <cell r="G4664">
            <v>0</v>
          </cell>
        </row>
        <row r="4665">
          <cell r="A4665" t="str">
            <v/>
          </cell>
          <cell r="B4665" t="str">
            <v/>
          </cell>
          <cell r="D4665" t="str">
            <v/>
          </cell>
          <cell r="F4665">
            <v>0</v>
          </cell>
          <cell r="G4665">
            <v>0</v>
          </cell>
        </row>
        <row r="4666">
          <cell r="A4666" t="str">
            <v/>
          </cell>
          <cell r="B4666" t="str">
            <v/>
          </cell>
          <cell r="D4666" t="str">
            <v/>
          </cell>
          <cell r="F4666">
            <v>0</v>
          </cell>
          <cell r="G4666">
            <v>0</v>
          </cell>
        </row>
        <row r="4667">
          <cell r="A4667" t="str">
            <v/>
          </cell>
          <cell r="B4667" t="str">
            <v/>
          </cell>
          <cell r="D4667" t="str">
            <v/>
          </cell>
          <cell r="F4667">
            <v>0</v>
          </cell>
          <cell r="G4667">
            <v>0</v>
          </cell>
        </row>
        <row r="4668">
          <cell r="A4668" t="str">
            <v/>
          </cell>
          <cell r="B4668" t="str">
            <v/>
          </cell>
          <cell r="D4668" t="str">
            <v/>
          </cell>
          <cell r="F4668">
            <v>0</v>
          </cell>
          <cell r="G4668">
            <v>0</v>
          </cell>
        </row>
        <row r="4669">
          <cell r="A4669" t="str">
            <v/>
          </cell>
          <cell r="B4669" t="str">
            <v/>
          </cell>
          <cell r="D4669" t="str">
            <v/>
          </cell>
          <cell r="F4669">
            <v>0</v>
          </cell>
          <cell r="G4669">
            <v>0</v>
          </cell>
        </row>
        <row r="4670">
          <cell r="A4670" t="str">
            <v/>
          </cell>
          <cell r="B4670" t="str">
            <v/>
          </cell>
          <cell r="D4670" t="str">
            <v/>
          </cell>
          <cell r="F4670">
            <v>0</v>
          </cell>
          <cell r="G4670">
            <v>0</v>
          </cell>
        </row>
        <row r="4671">
          <cell r="F4671" t="str">
            <v>Total C</v>
          </cell>
          <cell r="G4671">
            <v>0</v>
          </cell>
        </row>
        <row r="4673">
          <cell r="A4673" t="str">
            <v/>
          </cell>
          <cell r="B4673" t="str">
            <v/>
          </cell>
          <cell r="D4673" t="str">
            <v>COSTO NETO</v>
          </cell>
          <cell r="F4673" t="str">
            <v>Total D=A+B+C</v>
          </cell>
          <cell r="G4673">
            <v>0</v>
          </cell>
        </row>
        <row r="4675">
          <cell r="A4675" t="str">
            <v>ANALISIS DE PRECIOS</v>
          </cell>
        </row>
        <row r="4676">
          <cell r="A4676" t="str">
            <v>COMITENTE:</v>
          </cell>
          <cell r="B4676" t="str">
            <v>INSTITUTO PROVINCIAL DE LA VIVIENDA</v>
          </cell>
        </row>
        <row r="4677">
          <cell r="A4677" t="str">
            <v>CONTRATISTA:</v>
          </cell>
          <cell r="B4677">
            <v>0</v>
          </cell>
        </row>
        <row r="4678">
          <cell r="A4678" t="str">
            <v>OBRA:</v>
          </cell>
          <cell r="B4678">
            <v>0</v>
          </cell>
          <cell r="F4678" t="str">
            <v>PRECIOS A:</v>
          </cell>
          <cell r="G4678">
            <v>0</v>
          </cell>
        </row>
        <row r="4679">
          <cell r="A4679" t="str">
            <v>UBICACIÓN:</v>
          </cell>
          <cell r="B4679">
            <v>0</v>
          </cell>
        </row>
        <row r="4680">
          <cell r="A4680" t="str">
            <v>RUBRO:</v>
          </cell>
          <cell r="C4680">
            <v>0</v>
          </cell>
        </row>
        <row r="4681">
          <cell r="A4681" t="str">
            <v>ITEM:</v>
          </cell>
          <cell r="B4681" t="str">
            <v/>
          </cell>
          <cell r="C4681" t="str">
            <v/>
          </cell>
          <cell r="F4681" t="str">
            <v>UNIDAD:</v>
          </cell>
          <cell r="G4681" t="str">
            <v/>
          </cell>
        </row>
        <row r="4683">
          <cell r="A4683" t="str">
            <v>DATOS REDETERMINACION</v>
          </cell>
          <cell r="C4683" t="str">
            <v>DESIGNACION</v>
          </cell>
          <cell r="D4683" t="str">
            <v>U</v>
          </cell>
          <cell r="E4683" t="str">
            <v>Cantidad</v>
          </cell>
          <cell r="F4683" t="str">
            <v>$ Unitarios</v>
          </cell>
          <cell r="G4683" t="str">
            <v>$ Parcial</v>
          </cell>
        </row>
        <row r="4684">
          <cell r="A4684" t="str">
            <v>CÓDIGO</v>
          </cell>
          <cell r="B4684" t="str">
            <v>DESCRIPCIÓN</v>
          </cell>
        </row>
        <row r="4685">
          <cell r="A4685" t="str">
            <v>A - MATERIALES</v>
          </cell>
        </row>
        <row r="4686">
          <cell r="A4686" t="str">
            <v/>
          </cell>
          <cell r="B4686" t="str">
            <v/>
          </cell>
          <cell r="D4686" t="str">
            <v/>
          </cell>
          <cell r="F4686">
            <v>0</v>
          </cell>
          <cell r="G4686">
            <v>0</v>
          </cell>
        </row>
        <row r="4687">
          <cell r="A4687" t="str">
            <v/>
          </cell>
          <cell r="B4687" t="str">
            <v/>
          </cell>
          <cell r="D4687" t="str">
            <v/>
          </cell>
          <cell r="F4687">
            <v>0</v>
          </cell>
          <cell r="G4687">
            <v>0</v>
          </cell>
        </row>
        <row r="4688">
          <cell r="A4688" t="str">
            <v/>
          </cell>
          <cell r="B4688" t="str">
            <v/>
          </cell>
          <cell r="D4688" t="str">
            <v/>
          </cell>
          <cell r="F4688">
            <v>0</v>
          </cell>
          <cell r="G4688">
            <v>0</v>
          </cell>
        </row>
        <row r="4689">
          <cell r="A4689" t="str">
            <v/>
          </cell>
          <cell r="B4689" t="str">
            <v/>
          </cell>
          <cell r="D4689" t="str">
            <v/>
          </cell>
          <cell r="F4689">
            <v>0</v>
          </cell>
          <cell r="G4689">
            <v>0</v>
          </cell>
        </row>
        <row r="4690">
          <cell r="A4690" t="str">
            <v/>
          </cell>
          <cell r="B4690" t="str">
            <v/>
          </cell>
          <cell r="D4690" t="str">
            <v/>
          </cell>
          <cell r="F4690">
            <v>0</v>
          </cell>
          <cell r="G4690">
            <v>0</v>
          </cell>
        </row>
        <row r="4691">
          <cell r="A4691" t="str">
            <v/>
          </cell>
          <cell r="B4691" t="str">
            <v/>
          </cell>
          <cell r="D4691" t="str">
            <v/>
          </cell>
          <cell r="F4691">
            <v>0</v>
          </cell>
          <cell r="G4691">
            <v>0</v>
          </cell>
        </row>
        <row r="4692">
          <cell r="A4692" t="str">
            <v/>
          </cell>
          <cell r="B4692" t="str">
            <v/>
          </cell>
          <cell r="D4692" t="str">
            <v/>
          </cell>
          <cell r="F4692">
            <v>0</v>
          </cell>
          <cell r="G4692">
            <v>0</v>
          </cell>
        </row>
        <row r="4693">
          <cell r="A4693" t="str">
            <v/>
          </cell>
          <cell r="B4693" t="str">
            <v/>
          </cell>
          <cell r="D4693" t="str">
            <v/>
          </cell>
          <cell r="F4693">
            <v>0</v>
          </cell>
          <cell r="G4693">
            <v>0</v>
          </cell>
        </row>
        <row r="4694">
          <cell r="A4694" t="str">
            <v/>
          </cell>
          <cell r="B4694" t="str">
            <v/>
          </cell>
          <cell r="D4694" t="str">
            <v/>
          </cell>
          <cell r="F4694">
            <v>0</v>
          </cell>
          <cell r="G4694">
            <v>0</v>
          </cell>
        </row>
        <row r="4695">
          <cell r="A4695" t="str">
            <v/>
          </cell>
          <cell r="B4695" t="str">
            <v/>
          </cell>
          <cell r="D4695" t="str">
            <v/>
          </cell>
          <cell r="F4695">
            <v>0</v>
          </cell>
          <cell r="G4695">
            <v>0</v>
          </cell>
        </row>
        <row r="4696">
          <cell r="A4696" t="str">
            <v/>
          </cell>
          <cell r="B4696" t="str">
            <v/>
          </cell>
          <cell r="D4696" t="str">
            <v/>
          </cell>
          <cell r="F4696">
            <v>0</v>
          </cell>
          <cell r="G4696">
            <v>0</v>
          </cell>
        </row>
        <row r="4697">
          <cell r="A4697" t="str">
            <v/>
          </cell>
          <cell r="B4697" t="str">
            <v/>
          </cell>
          <cell r="D4697" t="str">
            <v/>
          </cell>
          <cell r="F4697">
            <v>0</v>
          </cell>
          <cell r="G4697">
            <v>0</v>
          </cell>
        </row>
        <row r="4698">
          <cell r="A4698" t="str">
            <v/>
          </cell>
          <cell r="B4698" t="str">
            <v/>
          </cell>
          <cell r="D4698" t="str">
            <v/>
          </cell>
          <cell r="F4698">
            <v>0</v>
          </cell>
          <cell r="G4698">
            <v>0</v>
          </cell>
        </row>
        <row r="4699">
          <cell r="A4699" t="str">
            <v/>
          </cell>
          <cell r="B4699" t="str">
            <v/>
          </cell>
          <cell r="D4699" t="str">
            <v/>
          </cell>
          <cell r="F4699">
            <v>0</v>
          </cell>
          <cell r="G4699">
            <v>0</v>
          </cell>
        </row>
        <row r="4700">
          <cell r="A4700" t="str">
            <v/>
          </cell>
          <cell r="B4700" t="str">
            <v/>
          </cell>
          <cell r="D4700" t="str">
            <v/>
          </cell>
          <cell r="F4700">
            <v>0</v>
          </cell>
          <cell r="G4700">
            <v>0</v>
          </cell>
        </row>
        <row r="4701">
          <cell r="A4701" t="str">
            <v/>
          </cell>
          <cell r="B4701" t="str">
            <v/>
          </cell>
          <cell r="D4701" t="str">
            <v/>
          </cell>
          <cell r="F4701">
            <v>0</v>
          </cell>
          <cell r="G4701">
            <v>0</v>
          </cell>
        </row>
        <row r="4702">
          <cell r="A4702" t="str">
            <v/>
          </cell>
          <cell r="B4702" t="str">
            <v/>
          </cell>
          <cell r="D4702" t="str">
            <v/>
          </cell>
          <cell r="F4702">
            <v>0</v>
          </cell>
          <cell r="G4702">
            <v>0</v>
          </cell>
        </row>
        <row r="4703">
          <cell r="A4703" t="str">
            <v/>
          </cell>
          <cell r="B4703" t="str">
            <v/>
          </cell>
          <cell r="D4703" t="str">
            <v/>
          </cell>
          <cell r="F4703">
            <v>0</v>
          </cell>
          <cell r="G4703">
            <v>0</v>
          </cell>
        </row>
        <row r="4704">
          <cell r="A4704" t="str">
            <v/>
          </cell>
          <cell r="B4704" t="str">
            <v/>
          </cell>
          <cell r="D4704" t="str">
            <v/>
          </cell>
          <cell r="F4704">
            <v>0</v>
          </cell>
          <cell r="G4704">
            <v>0</v>
          </cell>
        </row>
        <row r="4705">
          <cell r="A4705" t="str">
            <v/>
          </cell>
          <cell r="B4705" t="str">
            <v/>
          </cell>
          <cell r="D4705" t="str">
            <v/>
          </cell>
          <cell r="F4705">
            <v>0</v>
          </cell>
          <cell r="G4705">
            <v>0</v>
          </cell>
        </row>
        <row r="4706">
          <cell r="F4706" t="str">
            <v>Total A</v>
          </cell>
          <cell r="G4706">
            <v>0</v>
          </cell>
        </row>
        <row r="4707">
          <cell r="A4707" t="str">
            <v>B - MANO DE OBRA</v>
          </cell>
        </row>
        <row r="4708">
          <cell r="A4708" t="str">
            <v/>
          </cell>
          <cell r="B4708" t="str">
            <v/>
          </cell>
          <cell r="D4708" t="str">
            <v/>
          </cell>
          <cell r="F4708">
            <v>0</v>
          </cell>
          <cell r="G4708">
            <v>0</v>
          </cell>
        </row>
        <row r="4709">
          <cell r="A4709" t="str">
            <v/>
          </cell>
          <cell r="B4709" t="str">
            <v/>
          </cell>
          <cell r="D4709" t="str">
            <v/>
          </cell>
          <cell r="F4709">
            <v>0</v>
          </cell>
          <cell r="G4709">
            <v>0</v>
          </cell>
        </row>
        <row r="4710">
          <cell r="A4710" t="str">
            <v/>
          </cell>
          <cell r="B4710" t="str">
            <v/>
          </cell>
          <cell r="D4710" t="str">
            <v/>
          </cell>
          <cell r="F4710">
            <v>0</v>
          </cell>
          <cell r="G4710">
            <v>0</v>
          </cell>
        </row>
        <row r="4711">
          <cell r="A4711" t="str">
            <v/>
          </cell>
          <cell r="B4711" t="str">
            <v/>
          </cell>
          <cell r="D4711" t="str">
            <v/>
          </cell>
          <cell r="F4711">
            <v>0</v>
          </cell>
          <cell r="G4711">
            <v>0</v>
          </cell>
        </row>
        <row r="4712">
          <cell r="A4712" t="str">
            <v/>
          </cell>
          <cell r="B4712" t="str">
            <v/>
          </cell>
          <cell r="D4712" t="str">
            <v/>
          </cell>
          <cell r="F4712">
            <v>0</v>
          </cell>
          <cell r="G4712">
            <v>0</v>
          </cell>
        </row>
        <row r="4713">
          <cell r="A4713" t="str">
            <v/>
          </cell>
          <cell r="B4713" t="str">
            <v/>
          </cell>
          <cell r="D4713" t="str">
            <v/>
          </cell>
          <cell r="F4713">
            <v>0</v>
          </cell>
          <cell r="G4713">
            <v>0</v>
          </cell>
        </row>
        <row r="4714">
          <cell r="A4714" t="str">
            <v/>
          </cell>
          <cell r="B4714" t="str">
            <v/>
          </cell>
          <cell r="D4714" t="str">
            <v/>
          </cell>
          <cell r="F4714">
            <v>0</v>
          </cell>
          <cell r="G4714">
            <v>0</v>
          </cell>
        </row>
        <row r="4715">
          <cell r="A4715" t="str">
            <v/>
          </cell>
          <cell r="B4715" t="str">
            <v/>
          </cell>
          <cell r="D4715" t="str">
            <v/>
          </cell>
          <cell r="F4715">
            <v>0</v>
          </cell>
          <cell r="G4715">
            <v>0</v>
          </cell>
        </row>
        <row r="4716">
          <cell r="F4716" t="str">
            <v>Total B</v>
          </cell>
          <cell r="G4716">
            <v>0</v>
          </cell>
        </row>
        <row r="4717">
          <cell r="A4717" t="str">
            <v>C - EQUIPOS</v>
          </cell>
        </row>
        <row r="4718">
          <cell r="A4718" t="str">
            <v/>
          </cell>
          <cell r="B4718" t="str">
            <v/>
          </cell>
          <cell r="D4718" t="str">
            <v/>
          </cell>
          <cell r="F4718">
            <v>0</v>
          </cell>
          <cell r="G4718">
            <v>0</v>
          </cell>
        </row>
        <row r="4719">
          <cell r="A4719" t="str">
            <v/>
          </cell>
          <cell r="B4719" t="str">
            <v/>
          </cell>
          <cell r="D4719" t="str">
            <v/>
          </cell>
          <cell r="F4719">
            <v>0</v>
          </cell>
          <cell r="G4719">
            <v>0</v>
          </cell>
        </row>
        <row r="4720">
          <cell r="A4720" t="str">
            <v/>
          </cell>
          <cell r="B4720" t="str">
            <v/>
          </cell>
          <cell r="D4720" t="str">
            <v/>
          </cell>
          <cell r="F4720">
            <v>0</v>
          </cell>
          <cell r="G4720">
            <v>0</v>
          </cell>
        </row>
        <row r="4721">
          <cell r="A4721" t="str">
            <v/>
          </cell>
          <cell r="B4721" t="str">
            <v/>
          </cell>
          <cell r="D4721" t="str">
            <v/>
          </cell>
          <cell r="F4721">
            <v>0</v>
          </cell>
          <cell r="G4721">
            <v>0</v>
          </cell>
        </row>
        <row r="4722">
          <cell r="A4722" t="str">
            <v/>
          </cell>
          <cell r="B4722" t="str">
            <v/>
          </cell>
          <cell r="D4722" t="str">
            <v/>
          </cell>
          <cell r="F4722">
            <v>0</v>
          </cell>
          <cell r="G4722">
            <v>0</v>
          </cell>
        </row>
        <row r="4723">
          <cell r="A4723" t="str">
            <v/>
          </cell>
          <cell r="B4723" t="str">
            <v/>
          </cell>
          <cell r="D4723" t="str">
            <v/>
          </cell>
          <cell r="F4723">
            <v>0</v>
          </cell>
          <cell r="G4723">
            <v>0</v>
          </cell>
        </row>
        <row r="4724">
          <cell r="A4724" t="str">
            <v/>
          </cell>
          <cell r="B4724" t="str">
            <v/>
          </cell>
          <cell r="D4724" t="str">
            <v/>
          </cell>
          <cell r="F4724">
            <v>0</v>
          </cell>
          <cell r="G4724">
            <v>0</v>
          </cell>
        </row>
        <row r="4725">
          <cell r="A4725" t="str">
            <v/>
          </cell>
          <cell r="B4725" t="str">
            <v/>
          </cell>
          <cell r="D4725" t="str">
            <v/>
          </cell>
          <cell r="F4725">
            <v>0</v>
          </cell>
          <cell r="G4725">
            <v>0</v>
          </cell>
        </row>
        <row r="4726">
          <cell r="A4726" t="str">
            <v/>
          </cell>
          <cell r="B4726" t="str">
            <v/>
          </cell>
          <cell r="D4726" t="str">
            <v/>
          </cell>
          <cell r="F4726">
            <v>0</v>
          </cell>
          <cell r="G4726">
            <v>0</v>
          </cell>
        </row>
        <row r="4727">
          <cell r="A4727" t="str">
            <v/>
          </cell>
          <cell r="B4727" t="str">
            <v/>
          </cell>
          <cell r="D4727" t="str">
            <v/>
          </cell>
          <cell r="F4727">
            <v>0</v>
          </cell>
          <cell r="G4727">
            <v>0</v>
          </cell>
        </row>
        <row r="4728">
          <cell r="F4728" t="str">
            <v>Total C</v>
          </cell>
          <cell r="G4728">
            <v>0</v>
          </cell>
        </row>
        <row r="4730">
          <cell r="A4730" t="str">
            <v/>
          </cell>
          <cell r="B4730" t="str">
            <v/>
          </cell>
          <cell r="D4730" t="str">
            <v>COSTO NETO</v>
          </cell>
          <cell r="F4730" t="str">
            <v>Total D=A+B+C</v>
          </cell>
          <cell r="G4730">
            <v>0</v>
          </cell>
        </row>
        <row r="4732">
          <cell r="A4732" t="str">
            <v>ANALISIS DE PRECIOS</v>
          </cell>
        </row>
        <row r="4733">
          <cell r="A4733" t="str">
            <v>COMITENTE:</v>
          </cell>
          <cell r="B4733" t="str">
            <v>INSTITUTO PROVINCIAL DE LA VIVIENDA</v>
          </cell>
        </row>
        <row r="4734">
          <cell r="A4734" t="str">
            <v>CONTRATISTA:</v>
          </cell>
          <cell r="B4734">
            <v>0</v>
          </cell>
        </row>
        <row r="4735">
          <cell r="A4735" t="str">
            <v>OBRA:</v>
          </cell>
          <cell r="B4735">
            <v>0</v>
          </cell>
          <cell r="F4735" t="str">
            <v>PRECIOS A:</v>
          </cell>
          <cell r="G4735">
            <v>0</v>
          </cell>
        </row>
        <row r="4736">
          <cell r="A4736" t="str">
            <v>UBICACIÓN:</v>
          </cell>
          <cell r="B4736">
            <v>0</v>
          </cell>
        </row>
        <row r="4737">
          <cell r="A4737" t="str">
            <v>RUBRO:</v>
          </cell>
          <cell r="C4737">
            <v>0</v>
          </cell>
        </row>
        <row r="4738">
          <cell r="A4738" t="str">
            <v>ITEM:</v>
          </cell>
          <cell r="B4738" t="str">
            <v/>
          </cell>
          <cell r="C4738" t="str">
            <v/>
          </cell>
          <cell r="F4738" t="str">
            <v>UNIDAD:</v>
          </cell>
          <cell r="G4738" t="str">
            <v/>
          </cell>
        </row>
        <row r="4740">
          <cell r="A4740" t="str">
            <v>DATOS REDETERMINACION</v>
          </cell>
          <cell r="C4740" t="str">
            <v>DESIGNACION</v>
          </cell>
          <cell r="D4740" t="str">
            <v>U</v>
          </cell>
          <cell r="E4740" t="str">
            <v>Cantidad</v>
          </cell>
          <cell r="F4740" t="str">
            <v>$ Unitarios</v>
          </cell>
          <cell r="G4740" t="str">
            <v>$ Parcial</v>
          </cell>
        </row>
        <row r="4741">
          <cell r="A4741" t="str">
            <v>CÓDIGO</v>
          </cell>
          <cell r="B4741" t="str">
            <v>DESCRIPCIÓN</v>
          </cell>
        </row>
        <row r="4742">
          <cell r="A4742" t="str">
            <v>A - MATERIALES</v>
          </cell>
        </row>
        <row r="4743">
          <cell r="A4743" t="str">
            <v/>
          </cell>
          <cell r="B4743" t="str">
            <v/>
          </cell>
          <cell r="D4743" t="str">
            <v/>
          </cell>
          <cell r="F4743">
            <v>0</v>
          </cell>
          <cell r="G4743">
            <v>0</v>
          </cell>
        </row>
        <row r="4744">
          <cell r="A4744" t="str">
            <v/>
          </cell>
          <cell r="B4744" t="str">
            <v/>
          </cell>
          <cell r="D4744" t="str">
            <v/>
          </cell>
          <cell r="F4744">
            <v>0</v>
          </cell>
          <cell r="G4744">
            <v>0</v>
          </cell>
        </row>
        <row r="4745">
          <cell r="A4745" t="str">
            <v/>
          </cell>
          <cell r="B4745" t="str">
            <v/>
          </cell>
          <cell r="D4745" t="str">
            <v/>
          </cell>
          <cell r="F4745">
            <v>0</v>
          </cell>
          <cell r="G4745">
            <v>0</v>
          </cell>
        </row>
        <row r="4746">
          <cell r="A4746" t="str">
            <v/>
          </cell>
          <cell r="B4746" t="str">
            <v/>
          </cell>
          <cell r="D4746" t="str">
            <v/>
          </cell>
          <cell r="F4746">
            <v>0</v>
          </cell>
          <cell r="G4746">
            <v>0</v>
          </cell>
        </row>
        <row r="4747">
          <cell r="A4747" t="str">
            <v/>
          </cell>
          <cell r="B4747" t="str">
            <v/>
          </cell>
          <cell r="D4747" t="str">
            <v/>
          </cell>
          <cell r="F4747">
            <v>0</v>
          </cell>
          <cell r="G4747">
            <v>0</v>
          </cell>
        </row>
        <row r="4748">
          <cell r="A4748" t="str">
            <v/>
          </cell>
          <cell r="B4748" t="str">
            <v/>
          </cell>
          <cell r="D4748" t="str">
            <v/>
          </cell>
          <cell r="F4748">
            <v>0</v>
          </cell>
          <cell r="G4748">
            <v>0</v>
          </cell>
        </row>
        <row r="4749">
          <cell r="A4749" t="str">
            <v/>
          </cell>
          <cell r="B4749" t="str">
            <v/>
          </cell>
          <cell r="D4749" t="str">
            <v/>
          </cell>
          <cell r="F4749">
            <v>0</v>
          </cell>
          <cell r="G4749">
            <v>0</v>
          </cell>
        </row>
        <row r="4750">
          <cell r="A4750" t="str">
            <v/>
          </cell>
          <cell r="B4750" t="str">
            <v/>
          </cell>
          <cell r="D4750" t="str">
            <v/>
          </cell>
          <cell r="F4750">
            <v>0</v>
          </cell>
          <cell r="G4750">
            <v>0</v>
          </cell>
        </row>
        <row r="4751">
          <cell r="A4751" t="str">
            <v/>
          </cell>
          <cell r="B4751" t="str">
            <v/>
          </cell>
          <cell r="D4751" t="str">
            <v/>
          </cell>
          <cell r="F4751">
            <v>0</v>
          </cell>
          <cell r="G4751">
            <v>0</v>
          </cell>
        </row>
        <row r="4752">
          <cell r="A4752" t="str">
            <v/>
          </cell>
          <cell r="B4752" t="str">
            <v/>
          </cell>
          <cell r="D4752" t="str">
            <v/>
          </cell>
          <cell r="F4752">
            <v>0</v>
          </cell>
          <cell r="G4752">
            <v>0</v>
          </cell>
        </row>
        <row r="4753">
          <cell r="A4753" t="str">
            <v/>
          </cell>
          <cell r="B4753" t="str">
            <v/>
          </cell>
          <cell r="D4753" t="str">
            <v/>
          </cell>
          <cell r="F4753">
            <v>0</v>
          </cell>
          <cell r="G4753">
            <v>0</v>
          </cell>
        </row>
        <row r="4754">
          <cell r="A4754" t="str">
            <v/>
          </cell>
          <cell r="B4754" t="str">
            <v/>
          </cell>
          <cell r="D4754" t="str">
            <v/>
          </cell>
          <cell r="F4754">
            <v>0</v>
          </cell>
          <cell r="G4754">
            <v>0</v>
          </cell>
        </row>
        <row r="4755">
          <cell r="A4755" t="str">
            <v/>
          </cell>
          <cell r="B4755" t="str">
            <v/>
          </cell>
          <cell r="D4755" t="str">
            <v/>
          </cell>
          <cell r="F4755">
            <v>0</v>
          </cell>
          <cell r="G4755">
            <v>0</v>
          </cell>
        </row>
        <row r="4756">
          <cell r="A4756" t="str">
            <v/>
          </cell>
          <cell r="B4756" t="str">
            <v/>
          </cell>
          <cell r="D4756" t="str">
            <v/>
          </cell>
          <cell r="F4756">
            <v>0</v>
          </cell>
          <cell r="G4756">
            <v>0</v>
          </cell>
        </row>
        <row r="4757">
          <cell r="A4757" t="str">
            <v/>
          </cell>
          <cell r="B4757" t="str">
            <v/>
          </cell>
          <cell r="D4757" t="str">
            <v/>
          </cell>
          <cell r="F4757">
            <v>0</v>
          </cell>
          <cell r="G4757">
            <v>0</v>
          </cell>
        </row>
        <row r="4758">
          <cell r="A4758" t="str">
            <v/>
          </cell>
          <cell r="B4758" t="str">
            <v/>
          </cell>
          <cell r="D4758" t="str">
            <v/>
          </cell>
          <cell r="F4758">
            <v>0</v>
          </cell>
          <cell r="G4758">
            <v>0</v>
          </cell>
        </row>
        <row r="4759">
          <cell r="A4759" t="str">
            <v/>
          </cell>
          <cell r="B4759" t="str">
            <v/>
          </cell>
          <cell r="D4759" t="str">
            <v/>
          </cell>
          <cell r="F4759">
            <v>0</v>
          </cell>
          <cell r="G4759">
            <v>0</v>
          </cell>
        </row>
        <row r="4760">
          <cell r="A4760" t="str">
            <v/>
          </cell>
          <cell r="B4760" t="str">
            <v/>
          </cell>
          <cell r="D4760" t="str">
            <v/>
          </cell>
          <cell r="F4760">
            <v>0</v>
          </cell>
          <cell r="G4760">
            <v>0</v>
          </cell>
        </row>
        <row r="4761">
          <cell r="A4761" t="str">
            <v/>
          </cell>
          <cell r="B4761" t="str">
            <v/>
          </cell>
          <cell r="D4761" t="str">
            <v/>
          </cell>
          <cell r="F4761">
            <v>0</v>
          </cell>
          <cell r="G4761">
            <v>0</v>
          </cell>
        </row>
        <row r="4762">
          <cell r="A4762" t="str">
            <v/>
          </cell>
          <cell r="B4762" t="str">
            <v/>
          </cell>
          <cell r="D4762" t="str">
            <v/>
          </cell>
          <cell r="F4762">
            <v>0</v>
          </cell>
          <cell r="G4762">
            <v>0</v>
          </cell>
        </row>
        <row r="4763">
          <cell r="F4763" t="str">
            <v>Total A</v>
          </cell>
          <cell r="G4763">
            <v>0</v>
          </cell>
        </row>
        <row r="4764">
          <cell r="A4764" t="str">
            <v>B - MANO DE OBRA</v>
          </cell>
        </row>
        <row r="4765">
          <cell r="A4765" t="str">
            <v/>
          </cell>
          <cell r="B4765" t="str">
            <v/>
          </cell>
          <cell r="D4765" t="str">
            <v/>
          </cell>
          <cell r="F4765">
            <v>0</v>
          </cell>
          <cell r="G4765">
            <v>0</v>
          </cell>
        </row>
        <row r="4766">
          <cell r="A4766" t="str">
            <v/>
          </cell>
          <cell r="B4766" t="str">
            <v/>
          </cell>
          <cell r="D4766" t="str">
            <v/>
          </cell>
          <cell r="F4766">
            <v>0</v>
          </cell>
          <cell r="G4766">
            <v>0</v>
          </cell>
        </row>
        <row r="4767">
          <cell r="A4767" t="str">
            <v/>
          </cell>
          <cell r="B4767" t="str">
            <v/>
          </cell>
          <cell r="D4767" t="str">
            <v/>
          </cell>
          <cell r="F4767">
            <v>0</v>
          </cell>
          <cell r="G4767">
            <v>0</v>
          </cell>
        </row>
        <row r="4768">
          <cell r="A4768" t="str">
            <v/>
          </cell>
          <cell r="B4768" t="str">
            <v/>
          </cell>
          <cell r="D4768" t="str">
            <v/>
          </cell>
          <cell r="F4768">
            <v>0</v>
          </cell>
          <cell r="G4768">
            <v>0</v>
          </cell>
        </row>
        <row r="4769">
          <cell r="A4769" t="str">
            <v/>
          </cell>
          <cell r="B4769" t="str">
            <v/>
          </cell>
          <cell r="D4769" t="str">
            <v/>
          </cell>
          <cell r="F4769">
            <v>0</v>
          </cell>
          <cell r="G4769">
            <v>0</v>
          </cell>
        </row>
        <row r="4770">
          <cell r="A4770" t="str">
            <v/>
          </cell>
          <cell r="B4770" t="str">
            <v/>
          </cell>
          <cell r="D4770" t="str">
            <v/>
          </cell>
          <cell r="F4770">
            <v>0</v>
          </cell>
          <cell r="G4770">
            <v>0</v>
          </cell>
        </row>
        <row r="4771">
          <cell r="A4771" t="str">
            <v/>
          </cell>
          <cell r="B4771" t="str">
            <v/>
          </cell>
          <cell r="D4771" t="str">
            <v/>
          </cell>
          <cell r="F4771">
            <v>0</v>
          </cell>
          <cell r="G4771">
            <v>0</v>
          </cell>
        </row>
        <row r="4772">
          <cell r="A4772" t="str">
            <v/>
          </cell>
          <cell r="B4772" t="str">
            <v/>
          </cell>
          <cell r="D4772" t="str">
            <v/>
          </cell>
          <cell r="F4772">
            <v>0</v>
          </cell>
          <cell r="G4772">
            <v>0</v>
          </cell>
        </row>
        <row r="4773">
          <cell r="F4773" t="str">
            <v>Total B</v>
          </cell>
          <cell r="G4773">
            <v>0</v>
          </cell>
        </row>
        <row r="4774">
          <cell r="A4774" t="str">
            <v>C - EQUIPOS</v>
          </cell>
        </row>
        <row r="4775">
          <cell r="A4775" t="str">
            <v/>
          </cell>
          <cell r="B4775" t="str">
            <v/>
          </cell>
          <cell r="D4775" t="str">
            <v/>
          </cell>
          <cell r="F4775">
            <v>0</v>
          </cell>
          <cell r="G4775">
            <v>0</v>
          </cell>
        </row>
        <row r="4776">
          <cell r="A4776" t="str">
            <v/>
          </cell>
          <cell r="B4776" t="str">
            <v/>
          </cell>
          <cell r="D4776" t="str">
            <v/>
          </cell>
          <cell r="F4776">
            <v>0</v>
          </cell>
          <cell r="G4776">
            <v>0</v>
          </cell>
        </row>
        <row r="4777">
          <cell r="A4777" t="str">
            <v/>
          </cell>
          <cell r="B4777" t="str">
            <v/>
          </cell>
          <cell r="D4777" t="str">
            <v/>
          </cell>
          <cell r="F4777">
            <v>0</v>
          </cell>
          <cell r="G4777">
            <v>0</v>
          </cell>
        </row>
        <row r="4778">
          <cell r="A4778" t="str">
            <v/>
          </cell>
          <cell r="B4778" t="str">
            <v/>
          </cell>
          <cell r="D4778" t="str">
            <v/>
          </cell>
          <cell r="F4778">
            <v>0</v>
          </cell>
          <cell r="G4778">
            <v>0</v>
          </cell>
        </row>
        <row r="4779">
          <cell r="A4779" t="str">
            <v/>
          </cell>
          <cell r="B4779" t="str">
            <v/>
          </cell>
          <cell r="D4779" t="str">
            <v/>
          </cell>
          <cell r="F4779">
            <v>0</v>
          </cell>
          <cell r="G4779">
            <v>0</v>
          </cell>
        </row>
        <row r="4780">
          <cell r="A4780" t="str">
            <v/>
          </cell>
          <cell r="B4780" t="str">
            <v/>
          </cell>
          <cell r="D4780" t="str">
            <v/>
          </cell>
          <cell r="F4780">
            <v>0</v>
          </cell>
          <cell r="G4780">
            <v>0</v>
          </cell>
        </row>
        <row r="4781">
          <cell r="A4781" t="str">
            <v/>
          </cell>
          <cell r="B4781" t="str">
            <v/>
          </cell>
          <cell r="D4781" t="str">
            <v/>
          </cell>
          <cell r="F4781">
            <v>0</v>
          </cell>
          <cell r="G4781">
            <v>0</v>
          </cell>
        </row>
        <row r="4782">
          <cell r="A4782" t="str">
            <v/>
          </cell>
          <cell r="B4782" t="str">
            <v/>
          </cell>
          <cell r="D4782" t="str">
            <v/>
          </cell>
          <cell r="F4782">
            <v>0</v>
          </cell>
          <cell r="G4782">
            <v>0</v>
          </cell>
        </row>
        <row r="4783">
          <cell r="A4783" t="str">
            <v/>
          </cell>
          <cell r="B4783" t="str">
            <v/>
          </cell>
          <cell r="D4783" t="str">
            <v/>
          </cell>
          <cell r="F4783">
            <v>0</v>
          </cell>
          <cell r="G4783">
            <v>0</v>
          </cell>
        </row>
        <row r="4784">
          <cell r="A4784" t="str">
            <v/>
          </cell>
          <cell r="B4784" t="str">
            <v/>
          </cell>
          <cell r="D4784" t="str">
            <v/>
          </cell>
          <cell r="F4784">
            <v>0</v>
          </cell>
          <cell r="G4784">
            <v>0</v>
          </cell>
        </row>
        <row r="4785">
          <cell r="F4785" t="str">
            <v>Total C</v>
          </cell>
          <cell r="G4785">
            <v>0</v>
          </cell>
        </row>
        <row r="4787">
          <cell r="A4787" t="str">
            <v/>
          </cell>
          <cell r="B4787" t="str">
            <v/>
          </cell>
          <cell r="D4787" t="str">
            <v>COSTO NETO</v>
          </cell>
          <cell r="F4787" t="str">
            <v>Total D=A+B+C</v>
          </cell>
          <cell r="G4787">
            <v>0</v>
          </cell>
        </row>
        <row r="4789">
          <cell r="A4789" t="str">
            <v>ANALISIS DE PRECIOS</v>
          </cell>
        </row>
        <row r="4790">
          <cell r="A4790" t="str">
            <v>COMITENTE:</v>
          </cell>
          <cell r="B4790" t="str">
            <v>INSTITUTO PROVINCIAL DE LA VIVIENDA</v>
          </cell>
        </row>
        <row r="4791">
          <cell r="A4791" t="str">
            <v>CONTRATISTA:</v>
          </cell>
          <cell r="B4791">
            <v>0</v>
          </cell>
        </row>
        <row r="4792">
          <cell r="A4792" t="str">
            <v>OBRA:</v>
          </cell>
          <cell r="B4792">
            <v>0</v>
          </cell>
          <cell r="F4792" t="str">
            <v>PRECIOS A:</v>
          </cell>
          <cell r="G4792">
            <v>0</v>
          </cell>
        </row>
        <row r="4793">
          <cell r="A4793" t="str">
            <v>UBICACIÓN:</v>
          </cell>
          <cell r="B4793">
            <v>0</v>
          </cell>
        </row>
        <row r="4794">
          <cell r="A4794" t="str">
            <v>RUBRO:</v>
          </cell>
          <cell r="C4794">
            <v>0</v>
          </cell>
        </row>
        <row r="4795">
          <cell r="A4795" t="str">
            <v>ITEM:</v>
          </cell>
          <cell r="B4795" t="str">
            <v/>
          </cell>
          <cell r="C4795" t="str">
            <v/>
          </cell>
          <cell r="F4795" t="str">
            <v>UNIDAD:</v>
          </cell>
          <cell r="G4795" t="str">
            <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row>
        <row r="4799">
          <cell r="A4799" t="str">
            <v>A - MATERIALES</v>
          </cell>
        </row>
        <row r="4800">
          <cell r="A4800" t="str">
            <v/>
          </cell>
          <cell r="B4800" t="str">
            <v/>
          </cell>
          <cell r="D4800" t="str">
            <v/>
          </cell>
          <cell r="F4800">
            <v>0</v>
          </cell>
          <cell r="G4800">
            <v>0</v>
          </cell>
        </row>
        <row r="4801">
          <cell r="A4801" t="str">
            <v/>
          </cell>
          <cell r="B4801" t="str">
            <v/>
          </cell>
          <cell r="D4801" t="str">
            <v/>
          </cell>
          <cell r="F4801">
            <v>0</v>
          </cell>
          <cell r="G4801">
            <v>0</v>
          </cell>
        </row>
        <row r="4802">
          <cell r="A4802" t="str">
            <v/>
          </cell>
          <cell r="B4802" t="str">
            <v/>
          </cell>
          <cell r="D4802" t="str">
            <v/>
          </cell>
          <cell r="F4802">
            <v>0</v>
          </cell>
          <cell r="G4802">
            <v>0</v>
          </cell>
        </row>
        <row r="4803">
          <cell r="A4803" t="str">
            <v/>
          </cell>
          <cell r="B4803" t="str">
            <v/>
          </cell>
          <cell r="D4803" t="str">
            <v/>
          </cell>
          <cell r="F4803">
            <v>0</v>
          </cell>
          <cell r="G4803">
            <v>0</v>
          </cell>
        </row>
        <row r="4804">
          <cell r="A4804" t="str">
            <v/>
          </cell>
          <cell r="B4804" t="str">
            <v/>
          </cell>
          <cell r="D4804" t="str">
            <v/>
          </cell>
          <cell r="F4804">
            <v>0</v>
          </cell>
          <cell r="G4804">
            <v>0</v>
          </cell>
        </row>
        <row r="4805">
          <cell r="A4805" t="str">
            <v/>
          </cell>
          <cell r="B4805" t="str">
            <v/>
          </cell>
          <cell r="D4805" t="str">
            <v/>
          </cell>
          <cell r="F4805">
            <v>0</v>
          </cell>
          <cell r="G4805">
            <v>0</v>
          </cell>
        </row>
        <row r="4806">
          <cell r="A4806" t="str">
            <v/>
          </cell>
          <cell r="B4806" t="str">
            <v/>
          </cell>
          <cell r="D4806" t="str">
            <v/>
          </cell>
          <cell r="F4806">
            <v>0</v>
          </cell>
          <cell r="G4806">
            <v>0</v>
          </cell>
        </row>
        <row r="4807">
          <cell r="A4807" t="str">
            <v/>
          </cell>
          <cell r="B4807" t="str">
            <v/>
          </cell>
          <cell r="D4807" t="str">
            <v/>
          </cell>
          <cell r="F4807">
            <v>0</v>
          </cell>
          <cell r="G4807">
            <v>0</v>
          </cell>
        </row>
        <row r="4808">
          <cell r="A4808" t="str">
            <v/>
          </cell>
          <cell r="B4808" t="str">
            <v/>
          </cell>
          <cell r="D4808" t="str">
            <v/>
          </cell>
          <cell r="F4808">
            <v>0</v>
          </cell>
          <cell r="G4808">
            <v>0</v>
          </cell>
        </row>
        <row r="4809">
          <cell r="A4809" t="str">
            <v/>
          </cell>
          <cell r="B4809" t="str">
            <v/>
          </cell>
          <cell r="D4809" t="str">
            <v/>
          </cell>
          <cell r="F4809">
            <v>0</v>
          </cell>
          <cell r="G4809">
            <v>0</v>
          </cell>
        </row>
        <row r="4810">
          <cell r="A4810" t="str">
            <v/>
          </cell>
          <cell r="B4810" t="str">
            <v/>
          </cell>
          <cell r="D4810" t="str">
            <v/>
          </cell>
          <cell r="F4810">
            <v>0</v>
          </cell>
          <cell r="G4810">
            <v>0</v>
          </cell>
        </row>
        <row r="4811">
          <cell r="A4811" t="str">
            <v/>
          </cell>
          <cell r="B4811" t="str">
            <v/>
          </cell>
          <cell r="D4811" t="str">
            <v/>
          </cell>
          <cell r="F4811">
            <v>0</v>
          </cell>
          <cell r="G4811">
            <v>0</v>
          </cell>
        </row>
        <row r="4812">
          <cell r="A4812" t="str">
            <v/>
          </cell>
          <cell r="B4812" t="str">
            <v/>
          </cell>
          <cell r="D4812" t="str">
            <v/>
          </cell>
          <cell r="F4812">
            <v>0</v>
          </cell>
          <cell r="G4812">
            <v>0</v>
          </cell>
        </row>
        <row r="4813">
          <cell r="A4813" t="str">
            <v/>
          </cell>
          <cell r="B4813" t="str">
            <v/>
          </cell>
          <cell r="D4813" t="str">
            <v/>
          </cell>
          <cell r="F4813">
            <v>0</v>
          </cell>
          <cell r="G4813">
            <v>0</v>
          </cell>
        </row>
        <row r="4814">
          <cell r="A4814" t="str">
            <v/>
          </cell>
          <cell r="B4814" t="str">
            <v/>
          </cell>
          <cell r="D4814" t="str">
            <v/>
          </cell>
          <cell r="F4814">
            <v>0</v>
          </cell>
          <cell r="G4814">
            <v>0</v>
          </cell>
        </row>
        <row r="4815">
          <cell r="A4815" t="str">
            <v/>
          </cell>
          <cell r="B4815" t="str">
            <v/>
          </cell>
          <cell r="D4815" t="str">
            <v/>
          </cell>
          <cell r="F4815">
            <v>0</v>
          </cell>
          <cell r="G4815">
            <v>0</v>
          </cell>
        </row>
        <row r="4816">
          <cell r="A4816" t="str">
            <v/>
          </cell>
          <cell r="B4816" t="str">
            <v/>
          </cell>
          <cell r="D4816" t="str">
            <v/>
          </cell>
          <cell r="F4816">
            <v>0</v>
          </cell>
          <cell r="G4816">
            <v>0</v>
          </cell>
        </row>
        <row r="4817">
          <cell r="A4817" t="str">
            <v/>
          </cell>
          <cell r="B4817" t="str">
            <v/>
          </cell>
          <cell r="D4817" t="str">
            <v/>
          </cell>
          <cell r="F4817">
            <v>0</v>
          </cell>
          <cell r="G4817">
            <v>0</v>
          </cell>
        </row>
        <row r="4818">
          <cell r="A4818" t="str">
            <v/>
          </cell>
          <cell r="B4818" t="str">
            <v/>
          </cell>
          <cell r="D4818" t="str">
            <v/>
          </cell>
          <cell r="F4818">
            <v>0</v>
          </cell>
          <cell r="G4818">
            <v>0</v>
          </cell>
        </row>
        <row r="4819">
          <cell r="A4819" t="str">
            <v/>
          </cell>
          <cell r="B4819" t="str">
            <v/>
          </cell>
          <cell r="D4819" t="str">
            <v/>
          </cell>
          <cell r="F4819">
            <v>0</v>
          </cell>
          <cell r="G4819">
            <v>0</v>
          </cell>
        </row>
        <row r="4820">
          <cell r="F4820" t="str">
            <v>Total A</v>
          </cell>
          <cell r="G4820">
            <v>0</v>
          </cell>
        </row>
        <row r="4821">
          <cell r="A4821" t="str">
            <v>B - MANO DE OBRA</v>
          </cell>
        </row>
        <row r="4822">
          <cell r="A4822" t="str">
            <v/>
          </cell>
          <cell r="B4822" t="str">
            <v/>
          </cell>
          <cell r="D4822" t="str">
            <v/>
          </cell>
          <cell r="F4822">
            <v>0</v>
          </cell>
          <cell r="G4822">
            <v>0</v>
          </cell>
        </row>
        <row r="4823">
          <cell r="A4823" t="str">
            <v/>
          </cell>
          <cell r="B4823" t="str">
            <v/>
          </cell>
          <cell r="D4823" t="str">
            <v/>
          </cell>
          <cell r="F4823">
            <v>0</v>
          </cell>
          <cell r="G4823">
            <v>0</v>
          </cell>
        </row>
        <row r="4824">
          <cell r="A4824" t="str">
            <v/>
          </cell>
          <cell r="B4824" t="str">
            <v/>
          </cell>
          <cell r="D4824" t="str">
            <v/>
          </cell>
          <cell r="F4824">
            <v>0</v>
          </cell>
          <cell r="G4824">
            <v>0</v>
          </cell>
        </row>
        <row r="4825">
          <cell r="A4825" t="str">
            <v/>
          </cell>
          <cell r="B4825" t="str">
            <v/>
          </cell>
          <cell r="D4825" t="str">
            <v/>
          </cell>
          <cell r="F4825">
            <v>0</v>
          </cell>
          <cell r="G4825">
            <v>0</v>
          </cell>
        </row>
        <row r="4826">
          <cell r="A4826" t="str">
            <v/>
          </cell>
          <cell r="B4826" t="str">
            <v/>
          </cell>
          <cell r="D4826" t="str">
            <v/>
          </cell>
          <cell r="F4826">
            <v>0</v>
          </cell>
          <cell r="G4826">
            <v>0</v>
          </cell>
        </row>
        <row r="4827">
          <cell r="A4827" t="str">
            <v/>
          </cell>
          <cell r="B4827" t="str">
            <v/>
          </cell>
          <cell r="D4827" t="str">
            <v/>
          </cell>
          <cell r="F4827">
            <v>0</v>
          </cell>
          <cell r="G4827">
            <v>0</v>
          </cell>
        </row>
        <row r="4828">
          <cell r="A4828" t="str">
            <v/>
          </cell>
          <cell r="B4828" t="str">
            <v/>
          </cell>
          <cell r="D4828" t="str">
            <v/>
          </cell>
          <cell r="F4828">
            <v>0</v>
          </cell>
          <cell r="G4828">
            <v>0</v>
          </cell>
        </row>
        <row r="4829">
          <cell r="A4829" t="str">
            <v/>
          </cell>
          <cell r="B4829" t="str">
            <v/>
          </cell>
          <cell r="D4829" t="str">
            <v/>
          </cell>
          <cell r="F4829">
            <v>0</v>
          </cell>
          <cell r="G4829">
            <v>0</v>
          </cell>
        </row>
        <row r="4830">
          <cell r="F4830" t="str">
            <v>Total B</v>
          </cell>
          <cell r="G4830">
            <v>0</v>
          </cell>
        </row>
        <row r="4831">
          <cell r="A4831" t="str">
            <v>C - EQUIPOS</v>
          </cell>
        </row>
        <row r="4832">
          <cell r="A4832" t="str">
            <v/>
          </cell>
          <cell r="B4832" t="str">
            <v/>
          </cell>
          <cell r="D4832" t="str">
            <v/>
          </cell>
          <cell r="F4832">
            <v>0</v>
          </cell>
          <cell r="G4832">
            <v>0</v>
          </cell>
        </row>
        <row r="4833">
          <cell r="A4833" t="str">
            <v/>
          </cell>
          <cell r="B4833" t="str">
            <v/>
          </cell>
          <cell r="D4833" t="str">
            <v/>
          </cell>
          <cell r="F4833">
            <v>0</v>
          </cell>
          <cell r="G4833">
            <v>0</v>
          </cell>
        </row>
        <row r="4834">
          <cell r="A4834" t="str">
            <v/>
          </cell>
          <cell r="B4834" t="str">
            <v/>
          </cell>
          <cell r="D4834" t="str">
            <v/>
          </cell>
          <cell r="F4834">
            <v>0</v>
          </cell>
          <cell r="G4834">
            <v>0</v>
          </cell>
        </row>
        <row r="4835">
          <cell r="A4835" t="str">
            <v/>
          </cell>
          <cell r="B4835" t="str">
            <v/>
          </cell>
          <cell r="D4835" t="str">
            <v/>
          </cell>
          <cell r="F4835">
            <v>0</v>
          </cell>
          <cell r="G4835">
            <v>0</v>
          </cell>
        </row>
        <row r="4836">
          <cell r="A4836" t="str">
            <v/>
          </cell>
          <cell r="B4836" t="str">
            <v/>
          </cell>
          <cell r="D4836" t="str">
            <v/>
          </cell>
          <cell r="F4836">
            <v>0</v>
          </cell>
          <cell r="G4836">
            <v>0</v>
          </cell>
        </row>
        <row r="4837">
          <cell r="A4837" t="str">
            <v/>
          </cell>
          <cell r="B4837" t="str">
            <v/>
          </cell>
          <cell r="D4837" t="str">
            <v/>
          </cell>
          <cell r="F4837">
            <v>0</v>
          </cell>
          <cell r="G4837">
            <v>0</v>
          </cell>
        </row>
        <row r="4838">
          <cell r="A4838" t="str">
            <v/>
          </cell>
          <cell r="B4838" t="str">
            <v/>
          </cell>
          <cell r="D4838" t="str">
            <v/>
          </cell>
          <cell r="F4838">
            <v>0</v>
          </cell>
          <cell r="G4838">
            <v>0</v>
          </cell>
        </row>
        <row r="4839">
          <cell r="A4839" t="str">
            <v/>
          </cell>
          <cell r="B4839" t="str">
            <v/>
          </cell>
          <cell r="D4839" t="str">
            <v/>
          </cell>
          <cell r="F4839">
            <v>0</v>
          </cell>
          <cell r="G4839">
            <v>0</v>
          </cell>
        </row>
        <row r="4840">
          <cell r="A4840" t="str">
            <v/>
          </cell>
          <cell r="B4840" t="str">
            <v/>
          </cell>
          <cell r="D4840" t="str">
            <v/>
          </cell>
          <cell r="F4840">
            <v>0</v>
          </cell>
          <cell r="G4840">
            <v>0</v>
          </cell>
        </row>
        <row r="4841">
          <cell r="A4841" t="str">
            <v/>
          </cell>
          <cell r="B4841" t="str">
            <v/>
          </cell>
          <cell r="D4841" t="str">
            <v/>
          </cell>
          <cell r="F4841">
            <v>0</v>
          </cell>
          <cell r="G4841">
            <v>0</v>
          </cell>
        </row>
        <row r="4842">
          <cell r="F4842" t="str">
            <v>Total C</v>
          </cell>
          <cell r="G4842">
            <v>0</v>
          </cell>
        </row>
        <row r="4844">
          <cell r="A4844" t="str">
            <v/>
          </cell>
          <cell r="B4844" t="str">
            <v/>
          </cell>
          <cell r="D4844" t="str">
            <v>COSTO NETO</v>
          </cell>
          <cell r="F4844" t="str">
            <v>Total D=A+B+C</v>
          </cell>
          <cell r="G4844">
            <v>0</v>
          </cell>
        </row>
        <row r="4846">
          <cell r="A4846" t="str">
            <v>ANALISIS DE PRECIOS</v>
          </cell>
        </row>
        <row r="4847">
          <cell r="A4847" t="str">
            <v>COMITENTE:</v>
          </cell>
          <cell r="B4847" t="str">
            <v>INSTITUTO PROVINCIAL DE LA VIVIENDA</v>
          </cell>
        </row>
        <row r="4848">
          <cell r="A4848" t="str">
            <v>CONTRATISTA:</v>
          </cell>
          <cell r="B4848">
            <v>0</v>
          </cell>
        </row>
        <row r="4849">
          <cell r="A4849" t="str">
            <v>OBRA:</v>
          </cell>
          <cell r="B4849">
            <v>0</v>
          </cell>
          <cell r="F4849" t="str">
            <v>PRECIOS A:</v>
          </cell>
          <cell r="G4849">
            <v>0</v>
          </cell>
        </row>
        <row r="4850">
          <cell r="A4850" t="str">
            <v>UBICACIÓN:</v>
          </cell>
          <cell r="B4850">
            <v>0</v>
          </cell>
        </row>
        <row r="4851">
          <cell r="A4851" t="str">
            <v>RUBRO:</v>
          </cell>
          <cell r="C4851">
            <v>0</v>
          </cell>
        </row>
        <row r="4852">
          <cell r="A4852" t="str">
            <v>ITEM:</v>
          </cell>
          <cell r="B4852" t="str">
            <v/>
          </cell>
          <cell r="C4852" t="str">
            <v/>
          </cell>
          <cell r="F4852" t="str">
            <v>UNIDAD:</v>
          </cell>
          <cell r="G4852" t="str">
            <v/>
          </cell>
        </row>
        <row r="4854">
          <cell r="A4854" t="str">
            <v>DATOS REDETERMINACION</v>
          </cell>
          <cell r="C4854" t="str">
            <v>DESIGNACION</v>
          </cell>
          <cell r="D4854" t="str">
            <v>U</v>
          </cell>
          <cell r="E4854" t="str">
            <v>Cantidad</v>
          </cell>
          <cell r="F4854" t="str">
            <v>$ Unitarios</v>
          </cell>
          <cell r="G4854" t="str">
            <v>$ Parcial</v>
          </cell>
        </row>
        <row r="4855">
          <cell r="A4855" t="str">
            <v>CÓDIGO</v>
          </cell>
          <cell r="B4855" t="str">
            <v>DESCRIPCIÓN</v>
          </cell>
        </row>
        <row r="4856">
          <cell r="A4856" t="str">
            <v>A - MATERIALES</v>
          </cell>
        </row>
        <row r="4857">
          <cell r="A4857" t="str">
            <v/>
          </cell>
          <cell r="B4857" t="str">
            <v/>
          </cell>
          <cell r="D4857" t="str">
            <v/>
          </cell>
          <cell r="F4857">
            <v>0</v>
          </cell>
          <cell r="G4857">
            <v>0</v>
          </cell>
        </row>
        <row r="4858">
          <cell r="A4858" t="str">
            <v/>
          </cell>
          <cell r="B4858" t="str">
            <v/>
          </cell>
          <cell r="D4858" t="str">
            <v/>
          </cell>
          <cell r="F4858">
            <v>0</v>
          </cell>
          <cell r="G4858">
            <v>0</v>
          </cell>
        </row>
        <row r="4859">
          <cell r="A4859" t="str">
            <v/>
          </cell>
          <cell r="B4859" t="str">
            <v/>
          </cell>
          <cell r="D4859" t="str">
            <v/>
          </cell>
          <cell r="F4859">
            <v>0</v>
          </cell>
          <cell r="G4859">
            <v>0</v>
          </cell>
        </row>
        <row r="4860">
          <cell r="A4860" t="str">
            <v/>
          </cell>
          <cell r="B4860" t="str">
            <v/>
          </cell>
          <cell r="D4860" t="str">
            <v/>
          </cell>
          <cell r="F4860">
            <v>0</v>
          </cell>
          <cell r="G4860">
            <v>0</v>
          </cell>
        </row>
        <row r="4861">
          <cell r="A4861" t="str">
            <v/>
          </cell>
          <cell r="B4861" t="str">
            <v/>
          </cell>
          <cell r="D4861" t="str">
            <v/>
          </cell>
          <cell r="F4861">
            <v>0</v>
          </cell>
          <cell r="G4861">
            <v>0</v>
          </cell>
        </row>
        <row r="4862">
          <cell r="A4862" t="str">
            <v/>
          </cell>
          <cell r="B4862" t="str">
            <v/>
          </cell>
          <cell r="D4862" t="str">
            <v/>
          </cell>
          <cell r="F4862">
            <v>0</v>
          </cell>
          <cell r="G4862">
            <v>0</v>
          </cell>
        </row>
        <row r="4863">
          <cell r="A4863" t="str">
            <v/>
          </cell>
          <cell r="B4863" t="str">
            <v/>
          </cell>
          <cell r="D4863" t="str">
            <v/>
          </cell>
          <cell r="F4863">
            <v>0</v>
          </cell>
          <cell r="G4863">
            <v>0</v>
          </cell>
        </row>
        <row r="4864">
          <cell r="A4864" t="str">
            <v/>
          </cell>
          <cell r="B4864" t="str">
            <v/>
          </cell>
          <cell r="D4864" t="str">
            <v/>
          </cell>
          <cell r="F4864">
            <v>0</v>
          </cell>
          <cell r="G4864">
            <v>0</v>
          </cell>
        </row>
        <row r="4865">
          <cell r="A4865" t="str">
            <v/>
          </cell>
          <cell r="B4865" t="str">
            <v/>
          </cell>
          <cell r="D4865" t="str">
            <v/>
          </cell>
          <cell r="F4865">
            <v>0</v>
          </cell>
          <cell r="G4865">
            <v>0</v>
          </cell>
        </row>
        <row r="4866">
          <cell r="A4866" t="str">
            <v/>
          </cell>
          <cell r="B4866" t="str">
            <v/>
          </cell>
          <cell r="D4866" t="str">
            <v/>
          </cell>
          <cell r="F4866">
            <v>0</v>
          </cell>
          <cell r="G4866">
            <v>0</v>
          </cell>
        </row>
        <row r="4867">
          <cell r="A4867" t="str">
            <v/>
          </cell>
          <cell r="B4867" t="str">
            <v/>
          </cell>
          <cell r="D4867" t="str">
            <v/>
          </cell>
          <cell r="F4867">
            <v>0</v>
          </cell>
          <cell r="G4867">
            <v>0</v>
          </cell>
        </row>
        <row r="4868">
          <cell r="A4868" t="str">
            <v/>
          </cell>
          <cell r="B4868" t="str">
            <v/>
          </cell>
          <cell r="D4868" t="str">
            <v/>
          </cell>
          <cell r="F4868">
            <v>0</v>
          </cell>
          <cell r="G4868">
            <v>0</v>
          </cell>
        </row>
        <row r="4869">
          <cell r="A4869" t="str">
            <v/>
          </cell>
          <cell r="B4869" t="str">
            <v/>
          </cell>
          <cell r="D4869" t="str">
            <v/>
          </cell>
          <cell r="F4869">
            <v>0</v>
          </cell>
          <cell r="G4869">
            <v>0</v>
          </cell>
        </row>
        <row r="4870">
          <cell r="A4870" t="str">
            <v/>
          </cell>
          <cell r="B4870" t="str">
            <v/>
          </cell>
          <cell r="D4870" t="str">
            <v/>
          </cell>
          <cell r="F4870">
            <v>0</v>
          </cell>
          <cell r="G4870">
            <v>0</v>
          </cell>
        </row>
        <row r="4871">
          <cell r="A4871" t="str">
            <v/>
          </cell>
          <cell r="B4871" t="str">
            <v/>
          </cell>
          <cell r="D4871" t="str">
            <v/>
          </cell>
          <cell r="F4871">
            <v>0</v>
          </cell>
          <cell r="G4871">
            <v>0</v>
          </cell>
        </row>
        <row r="4872">
          <cell r="A4872" t="str">
            <v/>
          </cell>
          <cell r="B4872" t="str">
            <v/>
          </cell>
          <cell r="D4872" t="str">
            <v/>
          </cell>
          <cell r="F4872">
            <v>0</v>
          </cell>
          <cell r="G4872">
            <v>0</v>
          </cell>
        </row>
        <row r="4873">
          <cell r="A4873" t="str">
            <v/>
          </cell>
          <cell r="B4873" t="str">
            <v/>
          </cell>
          <cell r="D4873" t="str">
            <v/>
          </cell>
          <cell r="F4873">
            <v>0</v>
          </cell>
          <cell r="G4873">
            <v>0</v>
          </cell>
        </row>
        <row r="4874">
          <cell r="A4874" t="str">
            <v/>
          </cell>
          <cell r="B4874" t="str">
            <v/>
          </cell>
          <cell r="D4874" t="str">
            <v/>
          </cell>
          <cell r="F4874">
            <v>0</v>
          </cell>
          <cell r="G4874">
            <v>0</v>
          </cell>
        </row>
        <row r="4875">
          <cell r="A4875" t="str">
            <v/>
          </cell>
          <cell r="B4875" t="str">
            <v/>
          </cell>
          <cell r="D4875" t="str">
            <v/>
          </cell>
          <cell r="F4875">
            <v>0</v>
          </cell>
          <cell r="G4875">
            <v>0</v>
          </cell>
        </row>
        <row r="4876">
          <cell r="A4876" t="str">
            <v/>
          </cell>
          <cell r="B4876" t="str">
            <v/>
          </cell>
          <cell r="D4876" t="str">
            <v/>
          </cell>
          <cell r="F4876">
            <v>0</v>
          </cell>
          <cell r="G4876">
            <v>0</v>
          </cell>
        </row>
        <row r="4877">
          <cell r="F4877" t="str">
            <v>Total A</v>
          </cell>
          <cell r="G4877">
            <v>0</v>
          </cell>
        </row>
        <row r="4878">
          <cell r="A4878" t="str">
            <v>B - MANO DE OBRA</v>
          </cell>
        </row>
        <row r="4879">
          <cell r="A4879" t="str">
            <v/>
          </cell>
          <cell r="B4879" t="str">
            <v/>
          </cell>
          <cell r="D4879" t="str">
            <v/>
          </cell>
          <cell r="F4879">
            <v>0</v>
          </cell>
          <cell r="G4879">
            <v>0</v>
          </cell>
        </row>
        <row r="4880">
          <cell r="A4880" t="str">
            <v/>
          </cell>
          <cell r="B4880" t="str">
            <v/>
          </cell>
          <cell r="D4880" t="str">
            <v/>
          </cell>
          <cell r="F4880">
            <v>0</v>
          </cell>
          <cell r="G4880">
            <v>0</v>
          </cell>
        </row>
        <row r="4881">
          <cell r="A4881" t="str">
            <v/>
          </cell>
          <cell r="B4881" t="str">
            <v/>
          </cell>
          <cell r="D4881" t="str">
            <v/>
          </cell>
          <cell r="F4881">
            <v>0</v>
          </cell>
          <cell r="G4881">
            <v>0</v>
          </cell>
        </row>
        <row r="4882">
          <cell r="A4882" t="str">
            <v/>
          </cell>
          <cell r="B4882" t="str">
            <v/>
          </cell>
          <cell r="D4882" t="str">
            <v/>
          </cell>
          <cell r="F4882">
            <v>0</v>
          </cell>
          <cell r="G4882">
            <v>0</v>
          </cell>
        </row>
        <row r="4883">
          <cell r="A4883" t="str">
            <v/>
          </cell>
          <cell r="B4883" t="str">
            <v/>
          </cell>
          <cell r="D4883" t="str">
            <v/>
          </cell>
          <cell r="F4883">
            <v>0</v>
          </cell>
          <cell r="G4883">
            <v>0</v>
          </cell>
        </row>
        <row r="4884">
          <cell r="A4884" t="str">
            <v/>
          </cell>
          <cell r="B4884" t="str">
            <v/>
          </cell>
          <cell r="D4884" t="str">
            <v/>
          </cell>
          <cell r="F4884">
            <v>0</v>
          </cell>
          <cell r="G4884">
            <v>0</v>
          </cell>
        </row>
        <row r="4885">
          <cell r="A4885" t="str">
            <v/>
          </cell>
          <cell r="B4885" t="str">
            <v/>
          </cell>
          <cell r="D4885" t="str">
            <v/>
          </cell>
          <cell r="F4885">
            <v>0</v>
          </cell>
          <cell r="G4885">
            <v>0</v>
          </cell>
        </row>
        <row r="4886">
          <cell r="A4886" t="str">
            <v/>
          </cell>
          <cell r="B4886" t="str">
            <v/>
          </cell>
          <cell r="D4886" t="str">
            <v/>
          </cell>
          <cell r="F4886">
            <v>0</v>
          </cell>
          <cell r="G4886">
            <v>0</v>
          </cell>
        </row>
        <row r="4887">
          <cell r="F4887" t="str">
            <v>Total B</v>
          </cell>
          <cell r="G4887">
            <v>0</v>
          </cell>
        </row>
        <row r="4888">
          <cell r="A4888" t="str">
            <v>C - EQUIPOS</v>
          </cell>
        </row>
        <row r="4889">
          <cell r="A4889" t="str">
            <v/>
          </cell>
          <cell r="B4889" t="str">
            <v/>
          </cell>
          <cell r="D4889" t="str">
            <v/>
          </cell>
          <cell r="F4889">
            <v>0</v>
          </cell>
          <cell r="G4889">
            <v>0</v>
          </cell>
        </row>
        <row r="4890">
          <cell r="A4890" t="str">
            <v/>
          </cell>
          <cell r="B4890" t="str">
            <v/>
          </cell>
          <cell r="D4890" t="str">
            <v/>
          </cell>
          <cell r="F4890">
            <v>0</v>
          </cell>
          <cell r="G4890">
            <v>0</v>
          </cell>
        </row>
        <row r="4891">
          <cell r="A4891" t="str">
            <v/>
          </cell>
          <cell r="B4891" t="str">
            <v/>
          </cell>
          <cell r="D4891" t="str">
            <v/>
          </cell>
          <cell r="F4891">
            <v>0</v>
          </cell>
          <cell r="G4891">
            <v>0</v>
          </cell>
        </row>
        <row r="4892">
          <cell r="A4892" t="str">
            <v/>
          </cell>
          <cell r="B4892" t="str">
            <v/>
          </cell>
          <cell r="D4892" t="str">
            <v/>
          </cell>
          <cell r="F4892">
            <v>0</v>
          </cell>
          <cell r="G4892">
            <v>0</v>
          </cell>
        </row>
        <row r="4893">
          <cell r="A4893" t="str">
            <v/>
          </cell>
          <cell r="B4893" t="str">
            <v/>
          </cell>
          <cell r="D4893" t="str">
            <v/>
          </cell>
          <cell r="F4893">
            <v>0</v>
          </cell>
          <cell r="G4893">
            <v>0</v>
          </cell>
        </row>
        <row r="4894">
          <cell r="A4894" t="str">
            <v/>
          </cell>
          <cell r="B4894" t="str">
            <v/>
          </cell>
          <cell r="D4894" t="str">
            <v/>
          </cell>
          <cell r="F4894">
            <v>0</v>
          </cell>
          <cell r="G4894">
            <v>0</v>
          </cell>
        </row>
        <row r="4895">
          <cell r="A4895" t="str">
            <v/>
          </cell>
          <cell r="B4895" t="str">
            <v/>
          </cell>
          <cell r="D4895" t="str">
            <v/>
          </cell>
          <cell r="F4895">
            <v>0</v>
          </cell>
          <cell r="G4895">
            <v>0</v>
          </cell>
        </row>
        <row r="4896">
          <cell r="A4896" t="str">
            <v/>
          </cell>
          <cell r="B4896" t="str">
            <v/>
          </cell>
          <cell r="D4896" t="str">
            <v/>
          </cell>
          <cell r="F4896">
            <v>0</v>
          </cell>
          <cell r="G4896">
            <v>0</v>
          </cell>
        </row>
        <row r="4897">
          <cell r="A4897" t="str">
            <v/>
          </cell>
          <cell r="B4897" t="str">
            <v/>
          </cell>
          <cell r="D4897" t="str">
            <v/>
          </cell>
          <cell r="F4897">
            <v>0</v>
          </cell>
          <cell r="G4897">
            <v>0</v>
          </cell>
        </row>
        <row r="4898">
          <cell r="A4898" t="str">
            <v/>
          </cell>
          <cell r="B4898" t="str">
            <v/>
          </cell>
          <cell r="D4898" t="str">
            <v/>
          </cell>
          <cell r="F4898">
            <v>0</v>
          </cell>
          <cell r="G4898">
            <v>0</v>
          </cell>
        </row>
        <row r="4899">
          <cell r="F4899" t="str">
            <v>Total C</v>
          </cell>
          <cell r="G4899">
            <v>0</v>
          </cell>
        </row>
        <row r="4901">
          <cell r="A4901" t="str">
            <v/>
          </cell>
          <cell r="B4901" t="str">
            <v/>
          </cell>
          <cell r="D4901" t="str">
            <v>COSTO NETO</v>
          </cell>
          <cell r="F4901" t="str">
            <v>Total D=A+B+C</v>
          </cell>
          <cell r="G4901">
            <v>0</v>
          </cell>
        </row>
        <row r="4903">
          <cell r="A4903" t="str">
            <v>ANALISIS DE PRECIOS</v>
          </cell>
        </row>
        <row r="4904">
          <cell r="A4904" t="str">
            <v>COMITENTE:</v>
          </cell>
          <cell r="B4904" t="str">
            <v>INSTITUTO PROVINCIAL DE LA VIVIENDA</v>
          </cell>
        </row>
        <row r="4905">
          <cell r="A4905" t="str">
            <v>CONTRATISTA:</v>
          </cell>
          <cell r="B4905">
            <v>0</v>
          </cell>
        </row>
        <row r="4906">
          <cell r="A4906" t="str">
            <v>OBRA:</v>
          </cell>
          <cell r="B4906">
            <v>0</v>
          </cell>
          <cell r="F4906" t="str">
            <v>PRECIOS A:</v>
          </cell>
          <cell r="G4906">
            <v>0</v>
          </cell>
        </row>
        <row r="4907">
          <cell r="A4907" t="str">
            <v>UBICACIÓN:</v>
          </cell>
          <cell r="B4907">
            <v>0</v>
          </cell>
        </row>
        <row r="4908">
          <cell r="A4908" t="str">
            <v>RUBRO:</v>
          </cell>
          <cell r="C4908">
            <v>0</v>
          </cell>
        </row>
        <row r="4909">
          <cell r="A4909" t="str">
            <v>ITEM:</v>
          </cell>
          <cell r="B4909" t="str">
            <v/>
          </cell>
          <cell r="C4909" t="str">
            <v/>
          </cell>
          <cell r="F4909" t="str">
            <v>UNIDAD:</v>
          </cell>
          <cell r="G4909" t="str">
            <v/>
          </cell>
        </row>
        <row r="4911">
          <cell r="A4911" t="str">
            <v>DATOS REDETERMINACION</v>
          </cell>
          <cell r="C4911" t="str">
            <v>DESIGNACION</v>
          </cell>
          <cell r="D4911" t="str">
            <v>U</v>
          </cell>
          <cell r="E4911" t="str">
            <v>Cantidad</v>
          </cell>
          <cell r="F4911" t="str">
            <v>$ Unitarios</v>
          </cell>
          <cell r="G4911" t="str">
            <v>$ Parcial</v>
          </cell>
        </row>
        <row r="4912">
          <cell r="A4912" t="str">
            <v>CÓDIGO</v>
          </cell>
          <cell r="B4912" t="str">
            <v>DESCRIPCIÓN</v>
          </cell>
        </row>
        <row r="4913">
          <cell r="A4913" t="str">
            <v>A - MATERIALES</v>
          </cell>
        </row>
        <row r="4914">
          <cell r="A4914" t="str">
            <v/>
          </cell>
          <cell r="B4914" t="str">
            <v/>
          </cell>
          <cell r="D4914" t="str">
            <v/>
          </cell>
          <cell r="F4914">
            <v>0</v>
          </cell>
          <cell r="G4914">
            <v>0</v>
          </cell>
        </row>
        <row r="4915">
          <cell r="A4915" t="str">
            <v/>
          </cell>
          <cell r="B4915" t="str">
            <v/>
          </cell>
          <cell r="D4915" t="str">
            <v/>
          </cell>
          <cell r="F4915">
            <v>0</v>
          </cell>
          <cell r="G4915">
            <v>0</v>
          </cell>
        </row>
        <row r="4916">
          <cell r="A4916" t="str">
            <v/>
          </cell>
          <cell r="B4916" t="str">
            <v/>
          </cell>
          <cell r="D4916" t="str">
            <v/>
          </cell>
          <cell r="F4916">
            <v>0</v>
          </cell>
          <cell r="G4916">
            <v>0</v>
          </cell>
        </row>
        <row r="4917">
          <cell r="A4917" t="str">
            <v/>
          </cell>
          <cell r="B4917" t="str">
            <v/>
          </cell>
          <cell r="D4917" t="str">
            <v/>
          </cell>
          <cell r="F4917">
            <v>0</v>
          </cell>
          <cell r="G4917">
            <v>0</v>
          </cell>
        </row>
        <row r="4918">
          <cell r="A4918" t="str">
            <v/>
          </cell>
          <cell r="B4918" t="str">
            <v/>
          </cell>
          <cell r="D4918" t="str">
            <v/>
          </cell>
          <cell r="F4918">
            <v>0</v>
          </cell>
          <cell r="G4918">
            <v>0</v>
          </cell>
        </row>
        <row r="4919">
          <cell r="A4919" t="str">
            <v/>
          </cell>
          <cell r="B4919" t="str">
            <v/>
          </cell>
          <cell r="D4919" t="str">
            <v/>
          </cell>
          <cell r="F4919">
            <v>0</v>
          </cell>
          <cell r="G4919">
            <v>0</v>
          </cell>
        </row>
        <row r="4920">
          <cell r="A4920" t="str">
            <v/>
          </cell>
          <cell r="B4920" t="str">
            <v/>
          </cell>
          <cell r="D4920" t="str">
            <v/>
          </cell>
          <cell r="F4920">
            <v>0</v>
          </cell>
          <cell r="G4920">
            <v>0</v>
          </cell>
        </row>
        <row r="4921">
          <cell r="A4921" t="str">
            <v/>
          </cell>
          <cell r="B4921" t="str">
            <v/>
          </cell>
          <cell r="D4921" t="str">
            <v/>
          </cell>
          <cell r="F4921">
            <v>0</v>
          </cell>
          <cell r="G4921">
            <v>0</v>
          </cell>
        </row>
        <row r="4922">
          <cell r="A4922" t="str">
            <v/>
          </cell>
          <cell r="B4922" t="str">
            <v/>
          </cell>
          <cell r="D4922" t="str">
            <v/>
          </cell>
          <cell r="F4922">
            <v>0</v>
          </cell>
          <cell r="G4922">
            <v>0</v>
          </cell>
        </row>
        <row r="4923">
          <cell r="A4923" t="str">
            <v/>
          </cell>
          <cell r="B4923" t="str">
            <v/>
          </cell>
          <cell r="D4923" t="str">
            <v/>
          </cell>
          <cell r="F4923">
            <v>0</v>
          </cell>
          <cell r="G4923">
            <v>0</v>
          </cell>
        </row>
        <row r="4924">
          <cell r="A4924" t="str">
            <v/>
          </cell>
          <cell r="B4924" t="str">
            <v/>
          </cell>
          <cell r="D4924" t="str">
            <v/>
          </cell>
          <cell r="F4924">
            <v>0</v>
          </cell>
          <cell r="G4924">
            <v>0</v>
          </cell>
        </row>
        <row r="4925">
          <cell r="A4925" t="str">
            <v/>
          </cell>
          <cell r="B4925" t="str">
            <v/>
          </cell>
          <cell r="D4925" t="str">
            <v/>
          </cell>
          <cell r="F4925">
            <v>0</v>
          </cell>
          <cell r="G4925">
            <v>0</v>
          </cell>
        </row>
        <row r="4926">
          <cell r="A4926" t="str">
            <v/>
          </cell>
          <cell r="B4926" t="str">
            <v/>
          </cell>
          <cell r="D4926" t="str">
            <v/>
          </cell>
          <cell r="F4926">
            <v>0</v>
          </cell>
          <cell r="G4926">
            <v>0</v>
          </cell>
        </row>
        <row r="4927">
          <cell r="A4927" t="str">
            <v/>
          </cell>
          <cell r="B4927" t="str">
            <v/>
          </cell>
          <cell r="D4927" t="str">
            <v/>
          </cell>
          <cell r="F4927">
            <v>0</v>
          </cell>
          <cell r="G4927">
            <v>0</v>
          </cell>
        </row>
        <row r="4928">
          <cell r="A4928" t="str">
            <v/>
          </cell>
          <cell r="B4928" t="str">
            <v/>
          </cell>
          <cell r="D4928" t="str">
            <v/>
          </cell>
          <cell r="F4928">
            <v>0</v>
          </cell>
          <cell r="G4928">
            <v>0</v>
          </cell>
        </row>
        <row r="4929">
          <cell r="A4929" t="str">
            <v/>
          </cell>
          <cell r="B4929" t="str">
            <v/>
          </cell>
          <cell r="D4929" t="str">
            <v/>
          </cell>
          <cell r="F4929">
            <v>0</v>
          </cell>
          <cell r="G4929">
            <v>0</v>
          </cell>
        </row>
        <row r="4930">
          <cell r="A4930" t="str">
            <v/>
          </cell>
          <cell r="B4930" t="str">
            <v/>
          </cell>
          <cell r="D4930" t="str">
            <v/>
          </cell>
          <cell r="F4930">
            <v>0</v>
          </cell>
          <cell r="G4930">
            <v>0</v>
          </cell>
        </row>
        <row r="4931">
          <cell r="A4931" t="str">
            <v/>
          </cell>
          <cell r="B4931" t="str">
            <v/>
          </cell>
          <cell r="D4931" t="str">
            <v/>
          </cell>
          <cell r="F4931">
            <v>0</v>
          </cell>
          <cell r="G4931">
            <v>0</v>
          </cell>
        </row>
        <row r="4932">
          <cell r="A4932" t="str">
            <v/>
          </cell>
          <cell r="B4932" t="str">
            <v/>
          </cell>
          <cell r="D4932" t="str">
            <v/>
          </cell>
          <cell r="F4932">
            <v>0</v>
          </cell>
          <cell r="G4932">
            <v>0</v>
          </cell>
        </row>
        <row r="4933">
          <cell r="A4933" t="str">
            <v/>
          </cell>
          <cell r="B4933" t="str">
            <v/>
          </cell>
          <cell r="D4933" t="str">
            <v/>
          </cell>
          <cell r="F4933">
            <v>0</v>
          </cell>
          <cell r="G4933">
            <v>0</v>
          </cell>
        </row>
        <row r="4934">
          <cell r="F4934" t="str">
            <v>Total A</v>
          </cell>
          <cell r="G4934">
            <v>0</v>
          </cell>
        </row>
        <row r="4935">
          <cell r="A4935" t="str">
            <v>B - MANO DE OBRA</v>
          </cell>
        </row>
        <row r="4936">
          <cell r="A4936" t="str">
            <v/>
          </cell>
          <cell r="B4936" t="str">
            <v/>
          </cell>
          <cell r="D4936" t="str">
            <v/>
          </cell>
          <cell r="F4936">
            <v>0</v>
          </cell>
          <cell r="G4936">
            <v>0</v>
          </cell>
        </row>
        <row r="4937">
          <cell r="A4937" t="str">
            <v/>
          </cell>
          <cell r="B4937" t="str">
            <v/>
          </cell>
          <cell r="D4937" t="str">
            <v/>
          </cell>
          <cell r="F4937">
            <v>0</v>
          </cell>
          <cell r="G4937">
            <v>0</v>
          </cell>
        </row>
        <row r="4938">
          <cell r="A4938" t="str">
            <v/>
          </cell>
          <cell r="B4938" t="str">
            <v/>
          </cell>
          <cell r="D4938" t="str">
            <v/>
          </cell>
          <cell r="F4938">
            <v>0</v>
          </cell>
          <cell r="G4938">
            <v>0</v>
          </cell>
        </row>
        <row r="4939">
          <cell r="A4939" t="str">
            <v/>
          </cell>
          <cell r="B4939" t="str">
            <v/>
          </cell>
          <cell r="D4939" t="str">
            <v/>
          </cell>
          <cell r="F4939">
            <v>0</v>
          </cell>
          <cell r="G4939">
            <v>0</v>
          </cell>
        </row>
        <row r="4940">
          <cell r="A4940" t="str">
            <v/>
          </cell>
          <cell r="B4940" t="str">
            <v/>
          </cell>
          <cell r="D4940" t="str">
            <v/>
          </cell>
          <cell r="F4940">
            <v>0</v>
          </cell>
          <cell r="G4940">
            <v>0</v>
          </cell>
        </row>
        <row r="4941">
          <cell r="A4941" t="str">
            <v/>
          </cell>
          <cell r="B4941" t="str">
            <v/>
          </cell>
          <cell r="D4941" t="str">
            <v/>
          </cell>
          <cell r="F4941">
            <v>0</v>
          </cell>
          <cell r="G4941">
            <v>0</v>
          </cell>
        </row>
        <row r="4942">
          <cell r="A4942" t="str">
            <v/>
          </cell>
          <cell r="B4942" t="str">
            <v/>
          </cell>
          <cell r="D4942" t="str">
            <v/>
          </cell>
          <cell r="F4942">
            <v>0</v>
          </cell>
          <cell r="G4942">
            <v>0</v>
          </cell>
        </row>
        <row r="4943">
          <cell r="A4943" t="str">
            <v/>
          </cell>
          <cell r="B4943" t="str">
            <v/>
          </cell>
          <cell r="D4943" t="str">
            <v/>
          </cell>
          <cell r="F4943">
            <v>0</v>
          </cell>
          <cell r="G4943">
            <v>0</v>
          </cell>
        </row>
        <row r="4944">
          <cell r="F4944" t="str">
            <v>Total B</v>
          </cell>
          <cell r="G4944">
            <v>0</v>
          </cell>
        </row>
        <row r="4945">
          <cell r="A4945" t="str">
            <v>C - EQUIPOS</v>
          </cell>
        </row>
        <row r="4946">
          <cell r="A4946" t="str">
            <v/>
          </cell>
          <cell r="B4946" t="str">
            <v/>
          </cell>
          <cell r="D4946" t="str">
            <v/>
          </cell>
          <cell r="F4946">
            <v>0</v>
          </cell>
          <cell r="G4946">
            <v>0</v>
          </cell>
        </row>
        <row r="4947">
          <cell r="A4947" t="str">
            <v/>
          </cell>
          <cell r="B4947" t="str">
            <v/>
          </cell>
          <cell r="D4947" t="str">
            <v/>
          </cell>
          <cell r="F4947">
            <v>0</v>
          </cell>
          <cell r="G4947">
            <v>0</v>
          </cell>
        </row>
        <row r="4948">
          <cell r="A4948" t="str">
            <v/>
          </cell>
          <cell r="B4948" t="str">
            <v/>
          </cell>
          <cell r="D4948" t="str">
            <v/>
          </cell>
          <cell r="F4948">
            <v>0</v>
          </cell>
          <cell r="G4948">
            <v>0</v>
          </cell>
        </row>
        <row r="4949">
          <cell r="A4949" t="str">
            <v/>
          </cell>
          <cell r="B4949" t="str">
            <v/>
          </cell>
          <cell r="D4949" t="str">
            <v/>
          </cell>
          <cell r="F4949">
            <v>0</v>
          </cell>
          <cell r="G4949">
            <v>0</v>
          </cell>
        </row>
        <row r="4950">
          <cell r="A4950" t="str">
            <v/>
          </cell>
          <cell r="B4950" t="str">
            <v/>
          </cell>
          <cell r="D4950" t="str">
            <v/>
          </cell>
          <cell r="F4950">
            <v>0</v>
          </cell>
          <cell r="G4950">
            <v>0</v>
          </cell>
        </row>
        <row r="4951">
          <cell r="A4951" t="str">
            <v/>
          </cell>
          <cell r="B4951" t="str">
            <v/>
          </cell>
          <cell r="D4951" t="str">
            <v/>
          </cell>
          <cell r="F4951">
            <v>0</v>
          </cell>
          <cell r="G4951">
            <v>0</v>
          </cell>
        </row>
        <row r="4952">
          <cell r="A4952" t="str">
            <v/>
          </cell>
          <cell r="B4952" t="str">
            <v/>
          </cell>
          <cell r="D4952" t="str">
            <v/>
          </cell>
          <cell r="F4952">
            <v>0</v>
          </cell>
          <cell r="G4952">
            <v>0</v>
          </cell>
        </row>
        <row r="4953">
          <cell r="A4953" t="str">
            <v/>
          </cell>
          <cell r="B4953" t="str">
            <v/>
          </cell>
          <cell r="D4953" t="str">
            <v/>
          </cell>
          <cell r="F4953">
            <v>0</v>
          </cell>
          <cell r="G4953">
            <v>0</v>
          </cell>
        </row>
        <row r="4954">
          <cell r="A4954" t="str">
            <v/>
          </cell>
          <cell r="B4954" t="str">
            <v/>
          </cell>
          <cell r="D4954" t="str">
            <v/>
          </cell>
          <cell r="F4954">
            <v>0</v>
          </cell>
          <cell r="G4954">
            <v>0</v>
          </cell>
        </row>
        <row r="4955">
          <cell r="A4955" t="str">
            <v/>
          </cell>
          <cell r="B4955" t="str">
            <v/>
          </cell>
          <cell r="D4955" t="str">
            <v/>
          </cell>
          <cell r="F4955">
            <v>0</v>
          </cell>
          <cell r="G4955">
            <v>0</v>
          </cell>
        </row>
        <row r="4956">
          <cell r="F4956" t="str">
            <v>Total C</v>
          </cell>
          <cell r="G4956">
            <v>0</v>
          </cell>
        </row>
        <row r="4958">
          <cell r="A4958" t="str">
            <v/>
          </cell>
          <cell r="B4958" t="str">
            <v/>
          </cell>
          <cell r="D4958" t="str">
            <v>COSTO NETO</v>
          </cell>
          <cell r="F4958" t="str">
            <v>Total D=A+B+C</v>
          </cell>
          <cell r="G4958">
            <v>0</v>
          </cell>
        </row>
        <row r="4960">
          <cell r="A4960" t="str">
            <v>ANALISIS DE PRECIOS</v>
          </cell>
        </row>
        <row r="4961">
          <cell r="A4961" t="str">
            <v>COMITENTE:</v>
          </cell>
          <cell r="B4961" t="str">
            <v>INSTITUTO PROVINCIAL DE LA VIVIENDA</v>
          </cell>
        </row>
        <row r="4962">
          <cell r="A4962" t="str">
            <v>CONTRATISTA:</v>
          </cell>
          <cell r="B4962">
            <v>0</v>
          </cell>
        </row>
        <row r="4963">
          <cell r="A4963" t="str">
            <v>OBRA:</v>
          </cell>
          <cell r="B4963">
            <v>0</v>
          </cell>
          <cell r="F4963" t="str">
            <v>PRECIOS A:</v>
          </cell>
          <cell r="G4963">
            <v>0</v>
          </cell>
        </row>
        <row r="4964">
          <cell r="A4964" t="str">
            <v>UBICACIÓN:</v>
          </cell>
          <cell r="B4964">
            <v>0</v>
          </cell>
        </row>
        <row r="4965">
          <cell r="A4965" t="str">
            <v>RUBRO:</v>
          </cell>
          <cell r="C4965">
            <v>0</v>
          </cell>
        </row>
        <row r="4966">
          <cell r="A4966" t="str">
            <v>ITEM:</v>
          </cell>
          <cell r="B4966" t="str">
            <v/>
          </cell>
          <cell r="C4966" t="str">
            <v/>
          </cell>
          <cell r="F4966" t="str">
            <v>UNIDAD:</v>
          </cell>
          <cell r="G4966" t="str">
            <v/>
          </cell>
        </row>
        <row r="4968">
          <cell r="A4968" t="str">
            <v>DATOS REDETERMINACION</v>
          </cell>
          <cell r="C4968" t="str">
            <v>DESIGNACION</v>
          </cell>
          <cell r="D4968" t="str">
            <v>U</v>
          </cell>
          <cell r="E4968" t="str">
            <v>Cantidad</v>
          </cell>
          <cell r="F4968" t="str">
            <v>$ Unitarios</v>
          </cell>
          <cell r="G4968" t="str">
            <v>$ Parcial</v>
          </cell>
        </row>
        <row r="4969">
          <cell r="A4969" t="str">
            <v>CÓDIGO</v>
          </cell>
          <cell r="B4969" t="str">
            <v>DESCRIPCIÓN</v>
          </cell>
        </row>
        <row r="4970">
          <cell r="A4970" t="str">
            <v>A - MATERIALES</v>
          </cell>
        </row>
        <row r="4971">
          <cell r="A4971" t="str">
            <v/>
          </cell>
          <cell r="B4971" t="str">
            <v/>
          </cell>
          <cell r="D4971" t="str">
            <v/>
          </cell>
          <cell r="F4971">
            <v>0</v>
          </cell>
          <cell r="G4971">
            <v>0</v>
          </cell>
        </row>
        <row r="4972">
          <cell r="A4972" t="str">
            <v/>
          </cell>
          <cell r="B4972" t="str">
            <v/>
          </cell>
          <cell r="D4972" t="str">
            <v/>
          </cell>
          <cell r="F4972">
            <v>0</v>
          </cell>
          <cell r="G4972">
            <v>0</v>
          </cell>
        </row>
        <row r="4973">
          <cell r="A4973" t="str">
            <v/>
          </cell>
          <cell r="B4973" t="str">
            <v/>
          </cell>
          <cell r="D4973" t="str">
            <v/>
          </cell>
          <cell r="F4973">
            <v>0</v>
          </cell>
          <cell r="G4973">
            <v>0</v>
          </cell>
        </row>
        <row r="4974">
          <cell r="A4974" t="str">
            <v/>
          </cell>
          <cell r="B4974" t="str">
            <v/>
          </cell>
          <cell r="D4974" t="str">
            <v/>
          </cell>
          <cell r="F4974">
            <v>0</v>
          </cell>
          <cell r="G4974">
            <v>0</v>
          </cell>
        </row>
        <row r="4975">
          <cell r="A4975" t="str">
            <v/>
          </cell>
          <cell r="B4975" t="str">
            <v/>
          </cell>
          <cell r="D4975" t="str">
            <v/>
          </cell>
          <cell r="F4975">
            <v>0</v>
          </cell>
          <cell r="G4975">
            <v>0</v>
          </cell>
        </row>
        <row r="4976">
          <cell r="A4976" t="str">
            <v/>
          </cell>
          <cell r="B4976" t="str">
            <v/>
          </cell>
          <cell r="D4976" t="str">
            <v/>
          </cell>
          <cell r="F4976">
            <v>0</v>
          </cell>
          <cell r="G4976">
            <v>0</v>
          </cell>
        </row>
        <row r="4977">
          <cell r="A4977" t="str">
            <v/>
          </cell>
          <cell r="B4977" t="str">
            <v/>
          </cell>
          <cell r="D4977" t="str">
            <v/>
          </cell>
          <cell r="F4977">
            <v>0</v>
          </cell>
          <cell r="G4977">
            <v>0</v>
          </cell>
        </row>
        <row r="4978">
          <cell r="A4978" t="str">
            <v/>
          </cell>
          <cell r="B4978" t="str">
            <v/>
          </cell>
          <cell r="D4978" t="str">
            <v/>
          </cell>
          <cell r="F4978">
            <v>0</v>
          </cell>
          <cell r="G4978">
            <v>0</v>
          </cell>
        </row>
        <row r="4979">
          <cell r="A4979" t="str">
            <v/>
          </cell>
          <cell r="B4979" t="str">
            <v/>
          </cell>
          <cell r="D4979" t="str">
            <v/>
          </cell>
          <cell r="F4979">
            <v>0</v>
          </cell>
          <cell r="G4979">
            <v>0</v>
          </cell>
        </row>
        <row r="4980">
          <cell r="A4980" t="str">
            <v/>
          </cell>
          <cell r="B4980" t="str">
            <v/>
          </cell>
          <cell r="D4980" t="str">
            <v/>
          </cell>
          <cell r="F4980">
            <v>0</v>
          </cell>
          <cell r="G4980">
            <v>0</v>
          </cell>
        </row>
        <row r="4981">
          <cell r="A4981" t="str">
            <v/>
          </cell>
          <cell r="B4981" t="str">
            <v/>
          </cell>
          <cell r="D4981" t="str">
            <v/>
          </cell>
          <cell r="F4981">
            <v>0</v>
          </cell>
          <cell r="G4981">
            <v>0</v>
          </cell>
        </row>
        <row r="4982">
          <cell r="A4982" t="str">
            <v/>
          </cell>
          <cell r="B4982" t="str">
            <v/>
          </cell>
          <cell r="D4982" t="str">
            <v/>
          </cell>
          <cell r="F4982">
            <v>0</v>
          </cell>
          <cell r="G4982">
            <v>0</v>
          </cell>
        </row>
        <row r="4983">
          <cell r="A4983" t="str">
            <v/>
          </cell>
          <cell r="B4983" t="str">
            <v/>
          </cell>
          <cell r="D4983" t="str">
            <v/>
          </cell>
          <cell r="F4983">
            <v>0</v>
          </cell>
          <cell r="G4983">
            <v>0</v>
          </cell>
        </row>
        <row r="4984">
          <cell r="A4984" t="str">
            <v/>
          </cell>
          <cell r="B4984" t="str">
            <v/>
          </cell>
          <cell r="D4984" t="str">
            <v/>
          </cell>
          <cell r="F4984">
            <v>0</v>
          </cell>
          <cell r="G4984">
            <v>0</v>
          </cell>
        </row>
        <row r="4985">
          <cell r="A4985" t="str">
            <v/>
          </cell>
          <cell r="B4985" t="str">
            <v/>
          </cell>
          <cell r="D4985" t="str">
            <v/>
          </cell>
          <cell r="F4985">
            <v>0</v>
          </cell>
          <cell r="G4985">
            <v>0</v>
          </cell>
        </row>
        <row r="4986">
          <cell r="A4986" t="str">
            <v/>
          </cell>
          <cell r="B4986" t="str">
            <v/>
          </cell>
          <cell r="D4986" t="str">
            <v/>
          </cell>
          <cell r="F4986">
            <v>0</v>
          </cell>
          <cell r="G4986">
            <v>0</v>
          </cell>
        </row>
        <row r="4987">
          <cell r="A4987" t="str">
            <v/>
          </cell>
          <cell r="B4987" t="str">
            <v/>
          </cell>
          <cell r="D4987" t="str">
            <v/>
          </cell>
          <cell r="F4987">
            <v>0</v>
          </cell>
          <cell r="G4987">
            <v>0</v>
          </cell>
        </row>
        <row r="4988">
          <cell r="A4988" t="str">
            <v/>
          </cell>
          <cell r="B4988" t="str">
            <v/>
          </cell>
          <cell r="D4988" t="str">
            <v/>
          </cell>
          <cell r="F4988">
            <v>0</v>
          </cell>
          <cell r="G4988">
            <v>0</v>
          </cell>
        </row>
        <row r="4989">
          <cell r="A4989" t="str">
            <v/>
          </cell>
          <cell r="B4989" t="str">
            <v/>
          </cell>
          <cell r="D4989" t="str">
            <v/>
          </cell>
          <cell r="F4989">
            <v>0</v>
          </cell>
          <cell r="G4989">
            <v>0</v>
          </cell>
        </row>
        <row r="4990">
          <cell r="A4990" t="str">
            <v/>
          </cell>
          <cell r="B4990" t="str">
            <v/>
          </cell>
          <cell r="D4990" t="str">
            <v/>
          </cell>
          <cell r="F4990">
            <v>0</v>
          </cell>
          <cell r="G4990">
            <v>0</v>
          </cell>
        </row>
        <row r="4991">
          <cell r="F4991" t="str">
            <v>Total A</v>
          </cell>
          <cell r="G4991">
            <v>0</v>
          </cell>
        </row>
        <row r="4992">
          <cell r="A4992" t="str">
            <v>B - MANO DE OBRA</v>
          </cell>
        </row>
        <row r="4993">
          <cell r="A4993" t="str">
            <v/>
          </cell>
          <cell r="B4993" t="str">
            <v/>
          </cell>
          <cell r="D4993" t="str">
            <v/>
          </cell>
          <cell r="F4993">
            <v>0</v>
          </cell>
          <cell r="G4993">
            <v>0</v>
          </cell>
        </row>
        <row r="4994">
          <cell r="A4994" t="str">
            <v/>
          </cell>
          <cell r="B4994" t="str">
            <v/>
          </cell>
          <cell r="D4994" t="str">
            <v/>
          </cell>
          <cell r="F4994">
            <v>0</v>
          </cell>
          <cell r="G4994">
            <v>0</v>
          </cell>
        </row>
        <row r="4995">
          <cell r="A4995" t="str">
            <v/>
          </cell>
          <cell r="B4995" t="str">
            <v/>
          </cell>
          <cell r="D4995" t="str">
            <v/>
          </cell>
          <cell r="F4995">
            <v>0</v>
          </cell>
          <cell r="G4995">
            <v>0</v>
          </cell>
        </row>
        <row r="4996">
          <cell r="A4996" t="str">
            <v/>
          </cell>
          <cell r="B4996" t="str">
            <v/>
          </cell>
          <cell r="D4996" t="str">
            <v/>
          </cell>
          <cell r="F4996">
            <v>0</v>
          </cell>
          <cell r="G4996">
            <v>0</v>
          </cell>
        </row>
        <row r="4997">
          <cell r="A4997" t="str">
            <v/>
          </cell>
          <cell r="B4997" t="str">
            <v/>
          </cell>
          <cell r="D4997" t="str">
            <v/>
          </cell>
          <cell r="F4997">
            <v>0</v>
          </cell>
          <cell r="G4997">
            <v>0</v>
          </cell>
        </row>
        <row r="4998">
          <cell r="A4998" t="str">
            <v/>
          </cell>
          <cell r="B4998" t="str">
            <v/>
          </cell>
          <cell r="D4998" t="str">
            <v/>
          </cell>
          <cell r="F4998">
            <v>0</v>
          </cell>
          <cell r="G4998">
            <v>0</v>
          </cell>
        </row>
        <row r="4999">
          <cell r="A4999" t="str">
            <v/>
          </cell>
          <cell r="B4999" t="str">
            <v/>
          </cell>
          <cell r="D4999" t="str">
            <v/>
          </cell>
          <cell r="F4999">
            <v>0</v>
          </cell>
          <cell r="G4999">
            <v>0</v>
          </cell>
        </row>
        <row r="5000">
          <cell r="A5000" t="str">
            <v/>
          </cell>
          <cell r="B5000" t="str">
            <v/>
          </cell>
          <cell r="D5000" t="str">
            <v/>
          </cell>
          <cell r="F5000">
            <v>0</v>
          </cell>
          <cell r="G5000">
            <v>0</v>
          </cell>
        </row>
        <row r="5001">
          <cell r="F5001" t="str">
            <v>Total B</v>
          </cell>
          <cell r="G5001">
            <v>0</v>
          </cell>
        </row>
        <row r="5002">
          <cell r="A5002" t="str">
            <v>C - EQUIPOS</v>
          </cell>
        </row>
        <row r="5003">
          <cell r="A5003" t="str">
            <v/>
          </cell>
          <cell r="B5003" t="str">
            <v/>
          </cell>
          <cell r="D5003" t="str">
            <v/>
          </cell>
          <cell r="F5003">
            <v>0</v>
          </cell>
          <cell r="G5003">
            <v>0</v>
          </cell>
        </row>
        <row r="5004">
          <cell r="A5004" t="str">
            <v/>
          </cell>
          <cell r="B5004" t="str">
            <v/>
          </cell>
          <cell r="D5004" t="str">
            <v/>
          </cell>
          <cell r="F5004">
            <v>0</v>
          </cell>
          <cell r="G5004">
            <v>0</v>
          </cell>
        </row>
        <row r="5005">
          <cell r="A5005" t="str">
            <v/>
          </cell>
          <cell r="B5005" t="str">
            <v/>
          </cell>
          <cell r="D5005" t="str">
            <v/>
          </cell>
          <cell r="F5005">
            <v>0</v>
          </cell>
          <cell r="G5005">
            <v>0</v>
          </cell>
        </row>
        <row r="5006">
          <cell r="A5006" t="str">
            <v/>
          </cell>
          <cell r="B5006" t="str">
            <v/>
          </cell>
          <cell r="D5006" t="str">
            <v/>
          </cell>
          <cell r="F5006">
            <v>0</v>
          </cell>
          <cell r="G5006">
            <v>0</v>
          </cell>
        </row>
        <row r="5007">
          <cell r="A5007" t="str">
            <v/>
          </cell>
          <cell r="B5007" t="str">
            <v/>
          </cell>
          <cell r="D5007" t="str">
            <v/>
          </cell>
          <cell r="F5007">
            <v>0</v>
          </cell>
          <cell r="G5007">
            <v>0</v>
          </cell>
        </row>
        <row r="5008">
          <cell r="A5008" t="str">
            <v/>
          </cell>
          <cell r="B5008" t="str">
            <v/>
          </cell>
          <cell r="D5008" t="str">
            <v/>
          </cell>
          <cell r="F5008">
            <v>0</v>
          </cell>
          <cell r="G5008">
            <v>0</v>
          </cell>
        </row>
        <row r="5009">
          <cell r="A5009" t="str">
            <v/>
          </cell>
          <cell r="B5009" t="str">
            <v/>
          </cell>
          <cell r="D5009" t="str">
            <v/>
          </cell>
          <cell r="F5009">
            <v>0</v>
          </cell>
          <cell r="G5009">
            <v>0</v>
          </cell>
        </row>
        <row r="5010">
          <cell r="A5010" t="str">
            <v/>
          </cell>
          <cell r="B5010" t="str">
            <v/>
          </cell>
          <cell r="D5010" t="str">
            <v/>
          </cell>
          <cell r="F5010">
            <v>0</v>
          </cell>
          <cell r="G5010">
            <v>0</v>
          </cell>
        </row>
        <row r="5011">
          <cell r="A5011" t="str">
            <v/>
          </cell>
          <cell r="B5011" t="str">
            <v/>
          </cell>
          <cell r="D5011" t="str">
            <v/>
          </cell>
          <cell r="F5011">
            <v>0</v>
          </cell>
          <cell r="G5011">
            <v>0</v>
          </cell>
        </row>
        <row r="5012">
          <cell r="A5012" t="str">
            <v/>
          </cell>
          <cell r="B5012" t="str">
            <v/>
          </cell>
          <cell r="D5012" t="str">
            <v/>
          </cell>
          <cell r="F5012">
            <v>0</v>
          </cell>
          <cell r="G5012">
            <v>0</v>
          </cell>
        </row>
        <row r="5013">
          <cell r="F5013" t="str">
            <v>Total C</v>
          </cell>
          <cell r="G5013">
            <v>0</v>
          </cell>
        </row>
        <row r="5015">
          <cell r="A5015" t="str">
            <v/>
          </cell>
          <cell r="B5015" t="str">
            <v/>
          </cell>
          <cell r="D5015" t="str">
            <v>COSTO NETO</v>
          </cell>
          <cell r="F5015" t="str">
            <v>Total D=A+B+C</v>
          </cell>
          <cell r="G5015">
            <v>0</v>
          </cell>
        </row>
        <row r="5017">
          <cell r="A5017" t="str">
            <v>ANALISIS DE PRECIOS</v>
          </cell>
        </row>
        <row r="5018">
          <cell r="A5018" t="str">
            <v>COMITENTE:</v>
          </cell>
          <cell r="B5018" t="str">
            <v>INSTITUTO PROVINCIAL DE LA VIVIENDA</v>
          </cell>
        </row>
        <row r="5019">
          <cell r="A5019" t="str">
            <v>CONTRATISTA:</v>
          </cell>
          <cell r="B5019">
            <v>0</v>
          </cell>
        </row>
        <row r="5020">
          <cell r="A5020" t="str">
            <v>OBRA:</v>
          </cell>
          <cell r="B5020">
            <v>0</v>
          </cell>
          <cell r="F5020" t="str">
            <v>PRECIOS A:</v>
          </cell>
          <cell r="G5020">
            <v>0</v>
          </cell>
        </row>
        <row r="5021">
          <cell r="A5021" t="str">
            <v>UBICACIÓN:</v>
          </cell>
          <cell r="B5021">
            <v>0</v>
          </cell>
        </row>
        <row r="5022">
          <cell r="A5022" t="str">
            <v>RUBRO:</v>
          </cell>
          <cell r="C5022">
            <v>0</v>
          </cell>
        </row>
        <row r="5023">
          <cell r="A5023" t="str">
            <v>ITEM:</v>
          </cell>
          <cell r="B5023" t="str">
            <v/>
          </cell>
          <cell r="C5023" t="str">
            <v/>
          </cell>
          <cell r="F5023" t="str">
            <v>UNIDAD:</v>
          </cell>
          <cell r="G5023" t="str">
            <v/>
          </cell>
        </row>
        <row r="5025">
          <cell r="A5025" t="str">
            <v>DATOS REDETERMINACION</v>
          </cell>
          <cell r="C5025" t="str">
            <v>DESIGNACION</v>
          </cell>
          <cell r="D5025" t="str">
            <v>U</v>
          </cell>
          <cell r="E5025" t="str">
            <v>Cantidad</v>
          </cell>
          <cell r="F5025" t="str">
            <v>$ Unitarios</v>
          </cell>
          <cell r="G5025" t="str">
            <v>$ Parcial</v>
          </cell>
        </row>
        <row r="5026">
          <cell r="A5026" t="str">
            <v>CÓDIGO</v>
          </cell>
          <cell r="B5026" t="str">
            <v>DESCRIPCIÓN</v>
          </cell>
        </row>
        <row r="5027">
          <cell r="A5027" t="str">
            <v>A - MATERIALES</v>
          </cell>
        </row>
        <row r="5028">
          <cell r="A5028" t="str">
            <v/>
          </cell>
          <cell r="B5028" t="str">
            <v/>
          </cell>
          <cell r="D5028" t="str">
            <v/>
          </cell>
          <cell r="F5028">
            <v>0</v>
          </cell>
          <cell r="G5028">
            <v>0</v>
          </cell>
        </row>
        <row r="5029">
          <cell r="A5029" t="str">
            <v/>
          </cell>
          <cell r="B5029" t="str">
            <v/>
          </cell>
          <cell r="D5029" t="str">
            <v/>
          </cell>
          <cell r="F5029">
            <v>0</v>
          </cell>
          <cell r="G5029">
            <v>0</v>
          </cell>
        </row>
        <row r="5030">
          <cell r="A5030" t="str">
            <v/>
          </cell>
          <cell r="B5030" t="str">
            <v/>
          </cell>
          <cell r="D5030" t="str">
            <v/>
          </cell>
          <cell r="F5030">
            <v>0</v>
          </cell>
          <cell r="G5030">
            <v>0</v>
          </cell>
        </row>
        <row r="5031">
          <cell r="A5031" t="str">
            <v/>
          </cell>
          <cell r="B5031" t="str">
            <v/>
          </cell>
          <cell r="D5031" t="str">
            <v/>
          </cell>
          <cell r="F5031">
            <v>0</v>
          </cell>
          <cell r="G5031">
            <v>0</v>
          </cell>
        </row>
        <row r="5032">
          <cell r="A5032" t="str">
            <v/>
          </cell>
          <cell r="B5032" t="str">
            <v/>
          </cell>
          <cell r="D5032" t="str">
            <v/>
          </cell>
          <cell r="F5032">
            <v>0</v>
          </cell>
          <cell r="G5032">
            <v>0</v>
          </cell>
        </row>
        <row r="5033">
          <cell r="A5033" t="str">
            <v/>
          </cell>
          <cell r="B5033" t="str">
            <v/>
          </cell>
          <cell r="D5033" t="str">
            <v/>
          </cell>
          <cell r="F5033">
            <v>0</v>
          </cell>
          <cell r="G5033">
            <v>0</v>
          </cell>
        </row>
        <row r="5034">
          <cell r="A5034" t="str">
            <v/>
          </cell>
          <cell r="B5034" t="str">
            <v/>
          </cell>
          <cell r="D5034" t="str">
            <v/>
          </cell>
          <cell r="F5034">
            <v>0</v>
          </cell>
          <cell r="G5034">
            <v>0</v>
          </cell>
        </row>
        <row r="5035">
          <cell r="A5035" t="str">
            <v/>
          </cell>
          <cell r="B5035" t="str">
            <v/>
          </cell>
          <cell r="D5035" t="str">
            <v/>
          </cell>
          <cell r="F5035">
            <v>0</v>
          </cell>
          <cell r="G5035">
            <v>0</v>
          </cell>
        </row>
        <row r="5036">
          <cell r="A5036" t="str">
            <v/>
          </cell>
          <cell r="B5036" t="str">
            <v/>
          </cell>
          <cell r="D5036" t="str">
            <v/>
          </cell>
          <cell r="F5036">
            <v>0</v>
          </cell>
          <cell r="G5036">
            <v>0</v>
          </cell>
        </row>
        <row r="5037">
          <cell r="A5037" t="str">
            <v/>
          </cell>
          <cell r="B5037" t="str">
            <v/>
          </cell>
          <cell r="D5037" t="str">
            <v/>
          </cell>
          <cell r="F5037">
            <v>0</v>
          </cell>
          <cell r="G5037">
            <v>0</v>
          </cell>
        </row>
        <row r="5038">
          <cell r="A5038" t="str">
            <v/>
          </cell>
          <cell r="B5038" t="str">
            <v/>
          </cell>
          <cell r="D5038" t="str">
            <v/>
          </cell>
          <cell r="F5038">
            <v>0</v>
          </cell>
          <cell r="G5038">
            <v>0</v>
          </cell>
        </row>
        <row r="5039">
          <cell r="A5039" t="str">
            <v/>
          </cell>
          <cell r="B5039" t="str">
            <v/>
          </cell>
          <cell r="D5039" t="str">
            <v/>
          </cell>
          <cell r="F5039">
            <v>0</v>
          </cell>
          <cell r="G5039">
            <v>0</v>
          </cell>
        </row>
        <row r="5040">
          <cell r="A5040" t="str">
            <v/>
          </cell>
          <cell r="B5040" t="str">
            <v/>
          </cell>
          <cell r="D5040" t="str">
            <v/>
          </cell>
          <cell r="F5040">
            <v>0</v>
          </cell>
          <cell r="G5040">
            <v>0</v>
          </cell>
        </row>
        <row r="5041">
          <cell r="A5041" t="str">
            <v/>
          </cell>
          <cell r="B5041" t="str">
            <v/>
          </cell>
          <cell r="D5041" t="str">
            <v/>
          </cell>
          <cell r="F5041">
            <v>0</v>
          </cell>
          <cell r="G5041">
            <v>0</v>
          </cell>
        </row>
        <row r="5042">
          <cell r="A5042" t="str">
            <v/>
          </cell>
          <cell r="B5042" t="str">
            <v/>
          </cell>
          <cell r="D5042" t="str">
            <v/>
          </cell>
          <cell r="F5042">
            <v>0</v>
          </cell>
          <cell r="G5042">
            <v>0</v>
          </cell>
        </row>
        <row r="5043">
          <cell r="A5043" t="str">
            <v/>
          </cell>
          <cell r="B5043" t="str">
            <v/>
          </cell>
          <cell r="D5043" t="str">
            <v/>
          </cell>
          <cell r="F5043">
            <v>0</v>
          </cell>
          <cell r="G5043">
            <v>0</v>
          </cell>
        </row>
        <row r="5044">
          <cell r="A5044" t="str">
            <v/>
          </cell>
          <cell r="B5044" t="str">
            <v/>
          </cell>
          <cell r="D5044" t="str">
            <v/>
          </cell>
          <cell r="F5044">
            <v>0</v>
          </cell>
          <cell r="G5044">
            <v>0</v>
          </cell>
        </row>
        <row r="5045">
          <cell r="A5045" t="str">
            <v/>
          </cell>
          <cell r="B5045" t="str">
            <v/>
          </cell>
          <cell r="D5045" t="str">
            <v/>
          </cell>
          <cell r="F5045">
            <v>0</v>
          </cell>
          <cell r="G5045">
            <v>0</v>
          </cell>
        </row>
        <row r="5046">
          <cell r="A5046" t="str">
            <v/>
          </cell>
          <cell r="B5046" t="str">
            <v/>
          </cell>
          <cell r="D5046" t="str">
            <v/>
          </cell>
          <cell r="F5046">
            <v>0</v>
          </cell>
          <cell r="G5046">
            <v>0</v>
          </cell>
        </row>
        <row r="5047">
          <cell r="A5047" t="str">
            <v/>
          </cell>
          <cell r="B5047" t="str">
            <v/>
          </cell>
          <cell r="D5047" t="str">
            <v/>
          </cell>
          <cell r="F5047">
            <v>0</v>
          </cell>
          <cell r="G5047">
            <v>0</v>
          </cell>
        </row>
        <row r="5048">
          <cell r="F5048" t="str">
            <v>Total A</v>
          </cell>
          <cell r="G5048">
            <v>0</v>
          </cell>
        </row>
        <row r="5049">
          <cell r="A5049" t="str">
            <v>B - MANO DE OBRA</v>
          </cell>
        </row>
        <row r="5050">
          <cell r="A5050" t="str">
            <v/>
          </cell>
          <cell r="B5050" t="str">
            <v/>
          </cell>
          <cell r="D5050" t="str">
            <v/>
          </cell>
          <cell r="F5050">
            <v>0</v>
          </cell>
          <cell r="G5050">
            <v>0</v>
          </cell>
        </row>
        <row r="5051">
          <cell r="A5051" t="str">
            <v/>
          </cell>
          <cell r="B5051" t="str">
            <v/>
          </cell>
          <cell r="D5051" t="str">
            <v/>
          </cell>
          <cell r="F5051">
            <v>0</v>
          </cell>
          <cell r="G5051">
            <v>0</v>
          </cell>
        </row>
        <row r="5052">
          <cell r="A5052" t="str">
            <v/>
          </cell>
          <cell r="B5052" t="str">
            <v/>
          </cell>
          <cell r="D5052" t="str">
            <v/>
          </cell>
          <cell r="F5052">
            <v>0</v>
          </cell>
          <cell r="G5052">
            <v>0</v>
          </cell>
        </row>
        <row r="5053">
          <cell r="A5053" t="str">
            <v/>
          </cell>
          <cell r="B5053" t="str">
            <v/>
          </cell>
          <cell r="D5053" t="str">
            <v/>
          </cell>
          <cell r="F5053">
            <v>0</v>
          </cell>
          <cell r="G5053">
            <v>0</v>
          </cell>
        </row>
        <row r="5054">
          <cell r="A5054" t="str">
            <v/>
          </cell>
          <cell r="B5054" t="str">
            <v/>
          </cell>
          <cell r="D5054" t="str">
            <v/>
          </cell>
          <cell r="F5054">
            <v>0</v>
          </cell>
          <cell r="G5054">
            <v>0</v>
          </cell>
        </row>
        <row r="5055">
          <cell r="A5055" t="str">
            <v/>
          </cell>
          <cell r="B5055" t="str">
            <v/>
          </cell>
          <cell r="D5055" t="str">
            <v/>
          </cell>
          <cell r="F5055">
            <v>0</v>
          </cell>
          <cell r="G5055">
            <v>0</v>
          </cell>
        </row>
        <row r="5056">
          <cell r="A5056" t="str">
            <v/>
          </cell>
          <cell r="B5056" t="str">
            <v/>
          </cell>
          <cell r="D5056" t="str">
            <v/>
          </cell>
          <cell r="F5056">
            <v>0</v>
          </cell>
          <cell r="G5056">
            <v>0</v>
          </cell>
        </row>
        <row r="5057">
          <cell r="A5057" t="str">
            <v/>
          </cell>
          <cell r="B5057" t="str">
            <v/>
          </cell>
          <cell r="D5057" t="str">
            <v/>
          </cell>
          <cell r="F5057">
            <v>0</v>
          </cell>
          <cell r="G5057">
            <v>0</v>
          </cell>
        </row>
        <row r="5058">
          <cell r="F5058" t="str">
            <v>Total B</v>
          </cell>
          <cell r="G5058">
            <v>0</v>
          </cell>
        </row>
        <row r="5059">
          <cell r="A5059" t="str">
            <v>C - EQUIPOS</v>
          </cell>
        </row>
        <row r="5060">
          <cell r="A5060" t="str">
            <v/>
          </cell>
          <cell r="B5060" t="str">
            <v/>
          </cell>
          <cell r="D5060" t="str">
            <v/>
          </cell>
          <cell r="F5060">
            <v>0</v>
          </cell>
          <cell r="G5060">
            <v>0</v>
          </cell>
        </row>
        <row r="5061">
          <cell r="A5061" t="str">
            <v/>
          </cell>
          <cell r="B5061" t="str">
            <v/>
          </cell>
          <cell r="D5061" t="str">
            <v/>
          </cell>
          <cell r="F5061">
            <v>0</v>
          </cell>
          <cell r="G5061">
            <v>0</v>
          </cell>
        </row>
        <row r="5062">
          <cell r="A5062" t="str">
            <v/>
          </cell>
          <cell r="B5062" t="str">
            <v/>
          </cell>
          <cell r="D5062" t="str">
            <v/>
          </cell>
          <cell r="F5062">
            <v>0</v>
          </cell>
          <cell r="G5062">
            <v>0</v>
          </cell>
        </row>
        <row r="5063">
          <cell r="A5063" t="str">
            <v/>
          </cell>
          <cell r="B5063" t="str">
            <v/>
          </cell>
          <cell r="D5063" t="str">
            <v/>
          </cell>
          <cell r="F5063">
            <v>0</v>
          </cell>
          <cell r="G5063">
            <v>0</v>
          </cell>
        </row>
        <row r="5064">
          <cell r="A5064" t="str">
            <v/>
          </cell>
          <cell r="B5064" t="str">
            <v/>
          </cell>
          <cell r="D5064" t="str">
            <v/>
          </cell>
          <cell r="F5064">
            <v>0</v>
          </cell>
          <cell r="G5064">
            <v>0</v>
          </cell>
        </row>
        <row r="5065">
          <cell r="A5065" t="str">
            <v/>
          </cell>
          <cell r="B5065" t="str">
            <v/>
          </cell>
          <cell r="D5065" t="str">
            <v/>
          </cell>
          <cell r="F5065">
            <v>0</v>
          </cell>
          <cell r="G5065">
            <v>0</v>
          </cell>
        </row>
        <row r="5066">
          <cell r="A5066" t="str">
            <v/>
          </cell>
          <cell r="B5066" t="str">
            <v/>
          </cell>
          <cell r="D5066" t="str">
            <v/>
          </cell>
          <cell r="F5066">
            <v>0</v>
          </cell>
          <cell r="G5066">
            <v>0</v>
          </cell>
        </row>
        <row r="5067">
          <cell r="A5067" t="str">
            <v/>
          </cell>
          <cell r="B5067" t="str">
            <v/>
          </cell>
          <cell r="D5067" t="str">
            <v/>
          </cell>
          <cell r="F5067">
            <v>0</v>
          </cell>
          <cell r="G5067">
            <v>0</v>
          </cell>
        </row>
        <row r="5068">
          <cell r="A5068" t="str">
            <v/>
          </cell>
          <cell r="B5068" t="str">
            <v/>
          </cell>
          <cell r="D5068" t="str">
            <v/>
          </cell>
          <cell r="F5068">
            <v>0</v>
          </cell>
          <cell r="G5068">
            <v>0</v>
          </cell>
        </row>
        <row r="5069">
          <cell r="A5069" t="str">
            <v/>
          </cell>
          <cell r="B5069" t="str">
            <v/>
          </cell>
          <cell r="D5069" t="str">
            <v/>
          </cell>
          <cell r="F5069">
            <v>0</v>
          </cell>
          <cell r="G5069">
            <v>0</v>
          </cell>
        </row>
        <row r="5070">
          <cell r="F5070" t="str">
            <v>Total C</v>
          </cell>
          <cell r="G5070">
            <v>0</v>
          </cell>
        </row>
        <row r="5072">
          <cell r="A5072" t="str">
            <v/>
          </cell>
          <cell r="B5072" t="str">
            <v/>
          </cell>
          <cell r="D5072" t="str">
            <v>COSTO NETO</v>
          </cell>
          <cell r="F5072" t="str">
            <v>Total D=A+B+C</v>
          </cell>
          <cell r="G5072">
            <v>0</v>
          </cell>
        </row>
        <row r="5074">
          <cell r="A5074" t="str">
            <v>ANALISIS DE PRECIOS</v>
          </cell>
        </row>
        <row r="5075">
          <cell r="A5075" t="str">
            <v>COMITENTE:</v>
          </cell>
          <cell r="B5075" t="str">
            <v>INSTITUTO PROVINCIAL DE LA VIVIENDA</v>
          </cell>
        </row>
        <row r="5076">
          <cell r="A5076" t="str">
            <v>CONTRATISTA:</v>
          </cell>
          <cell r="B5076">
            <v>0</v>
          </cell>
        </row>
        <row r="5077">
          <cell r="A5077" t="str">
            <v>OBRA:</v>
          </cell>
          <cell r="B5077">
            <v>0</v>
          </cell>
          <cell r="F5077" t="str">
            <v>PRECIOS A:</v>
          </cell>
          <cell r="G5077">
            <v>0</v>
          </cell>
        </row>
        <row r="5078">
          <cell r="A5078" t="str">
            <v>UBICACIÓN:</v>
          </cell>
          <cell r="B5078">
            <v>0</v>
          </cell>
        </row>
        <row r="5079">
          <cell r="A5079" t="str">
            <v>RUBRO:</v>
          </cell>
          <cell r="C5079">
            <v>0</v>
          </cell>
        </row>
        <row r="5080">
          <cell r="A5080" t="str">
            <v>ITEM:</v>
          </cell>
          <cell r="B5080" t="str">
            <v/>
          </cell>
          <cell r="C5080" t="str">
            <v/>
          </cell>
          <cell r="F5080" t="str">
            <v>UNIDAD:</v>
          </cell>
          <cell r="G5080" t="str">
            <v/>
          </cell>
        </row>
        <row r="5082">
          <cell r="A5082" t="str">
            <v>DATOS REDETERMINACION</v>
          </cell>
          <cell r="C5082" t="str">
            <v>DESIGNACION</v>
          </cell>
          <cell r="D5082" t="str">
            <v>U</v>
          </cell>
          <cell r="E5082" t="str">
            <v>Cantidad</v>
          </cell>
          <cell r="F5082" t="str">
            <v>$ Unitarios</v>
          </cell>
          <cell r="G5082" t="str">
            <v>$ Parcial</v>
          </cell>
        </row>
        <row r="5083">
          <cell r="A5083" t="str">
            <v>CÓDIGO</v>
          </cell>
          <cell r="B5083" t="str">
            <v>DESCRIPCIÓN</v>
          </cell>
        </row>
        <row r="5084">
          <cell r="A5084" t="str">
            <v>A - MATERIALES</v>
          </cell>
        </row>
        <row r="5085">
          <cell r="A5085" t="str">
            <v/>
          </cell>
          <cell r="B5085" t="str">
            <v/>
          </cell>
          <cell r="D5085" t="str">
            <v/>
          </cell>
          <cell r="F5085">
            <v>0</v>
          </cell>
          <cell r="G5085">
            <v>0</v>
          </cell>
        </row>
        <row r="5086">
          <cell r="A5086" t="str">
            <v/>
          </cell>
          <cell r="B5086" t="str">
            <v/>
          </cell>
          <cell r="D5086" t="str">
            <v/>
          </cell>
          <cell r="F5086">
            <v>0</v>
          </cell>
          <cell r="G5086">
            <v>0</v>
          </cell>
        </row>
        <row r="5087">
          <cell r="A5087" t="str">
            <v/>
          </cell>
          <cell r="B5087" t="str">
            <v/>
          </cell>
          <cell r="D5087" t="str">
            <v/>
          </cell>
          <cell r="F5087">
            <v>0</v>
          </cell>
          <cell r="G5087">
            <v>0</v>
          </cell>
        </row>
        <row r="5088">
          <cell r="A5088" t="str">
            <v/>
          </cell>
          <cell r="B5088" t="str">
            <v/>
          </cell>
          <cell r="D5088" t="str">
            <v/>
          </cell>
          <cell r="F5088">
            <v>0</v>
          </cell>
          <cell r="G5088">
            <v>0</v>
          </cell>
        </row>
        <row r="5089">
          <cell r="A5089" t="str">
            <v/>
          </cell>
          <cell r="B5089" t="str">
            <v/>
          </cell>
          <cell r="D5089" t="str">
            <v/>
          </cell>
          <cell r="F5089">
            <v>0</v>
          </cell>
          <cell r="G5089">
            <v>0</v>
          </cell>
        </row>
        <row r="5090">
          <cell r="A5090" t="str">
            <v/>
          </cell>
          <cell r="B5090" t="str">
            <v/>
          </cell>
          <cell r="D5090" t="str">
            <v/>
          </cell>
          <cell r="F5090">
            <v>0</v>
          </cell>
          <cell r="G5090">
            <v>0</v>
          </cell>
        </row>
        <row r="5091">
          <cell r="A5091" t="str">
            <v/>
          </cell>
          <cell r="B5091" t="str">
            <v/>
          </cell>
          <cell r="D5091" t="str">
            <v/>
          </cell>
          <cell r="F5091">
            <v>0</v>
          </cell>
          <cell r="G5091">
            <v>0</v>
          </cell>
        </row>
        <row r="5092">
          <cell r="A5092" t="str">
            <v/>
          </cell>
          <cell r="B5092" t="str">
            <v/>
          </cell>
          <cell r="D5092" t="str">
            <v/>
          </cell>
          <cell r="F5092">
            <v>0</v>
          </cell>
          <cell r="G5092">
            <v>0</v>
          </cell>
        </row>
        <row r="5093">
          <cell r="A5093" t="str">
            <v/>
          </cell>
          <cell r="B5093" t="str">
            <v/>
          </cell>
          <cell r="D5093" t="str">
            <v/>
          </cell>
          <cell r="F5093">
            <v>0</v>
          </cell>
          <cell r="G5093">
            <v>0</v>
          </cell>
        </row>
        <row r="5094">
          <cell r="A5094" t="str">
            <v/>
          </cell>
          <cell r="B5094" t="str">
            <v/>
          </cell>
          <cell r="D5094" t="str">
            <v/>
          </cell>
          <cell r="F5094">
            <v>0</v>
          </cell>
          <cell r="G5094">
            <v>0</v>
          </cell>
        </row>
        <row r="5095">
          <cell r="A5095" t="str">
            <v/>
          </cell>
          <cell r="B5095" t="str">
            <v/>
          </cell>
          <cell r="D5095" t="str">
            <v/>
          </cell>
          <cell r="F5095">
            <v>0</v>
          </cell>
          <cell r="G5095">
            <v>0</v>
          </cell>
        </row>
        <row r="5096">
          <cell r="A5096" t="str">
            <v/>
          </cell>
          <cell r="B5096" t="str">
            <v/>
          </cell>
          <cell r="D5096" t="str">
            <v/>
          </cell>
          <cell r="F5096">
            <v>0</v>
          </cell>
          <cell r="G5096">
            <v>0</v>
          </cell>
        </row>
        <row r="5097">
          <cell r="A5097" t="str">
            <v/>
          </cell>
          <cell r="B5097" t="str">
            <v/>
          </cell>
          <cell r="D5097" t="str">
            <v/>
          </cell>
          <cell r="F5097">
            <v>0</v>
          </cell>
          <cell r="G5097">
            <v>0</v>
          </cell>
        </row>
        <row r="5098">
          <cell r="A5098" t="str">
            <v/>
          </cell>
          <cell r="B5098" t="str">
            <v/>
          </cell>
          <cell r="D5098" t="str">
            <v/>
          </cell>
          <cell r="F5098">
            <v>0</v>
          </cell>
          <cell r="G5098">
            <v>0</v>
          </cell>
        </row>
        <row r="5099">
          <cell r="A5099" t="str">
            <v/>
          </cell>
          <cell r="B5099" t="str">
            <v/>
          </cell>
          <cell r="D5099" t="str">
            <v/>
          </cell>
          <cell r="F5099">
            <v>0</v>
          </cell>
          <cell r="G5099">
            <v>0</v>
          </cell>
        </row>
        <row r="5100">
          <cell r="A5100" t="str">
            <v/>
          </cell>
          <cell r="B5100" t="str">
            <v/>
          </cell>
          <cell r="D5100" t="str">
            <v/>
          </cell>
          <cell r="F5100">
            <v>0</v>
          </cell>
          <cell r="G5100">
            <v>0</v>
          </cell>
        </row>
        <row r="5101">
          <cell r="A5101" t="str">
            <v/>
          </cell>
          <cell r="B5101" t="str">
            <v/>
          </cell>
          <cell r="D5101" t="str">
            <v/>
          </cell>
          <cell r="F5101">
            <v>0</v>
          </cell>
          <cell r="G5101">
            <v>0</v>
          </cell>
        </row>
        <row r="5102">
          <cell r="A5102" t="str">
            <v/>
          </cell>
          <cell r="B5102" t="str">
            <v/>
          </cell>
          <cell r="D5102" t="str">
            <v/>
          </cell>
          <cell r="F5102">
            <v>0</v>
          </cell>
          <cell r="G5102">
            <v>0</v>
          </cell>
        </row>
        <row r="5103">
          <cell r="A5103" t="str">
            <v/>
          </cell>
          <cell r="B5103" t="str">
            <v/>
          </cell>
          <cell r="D5103" t="str">
            <v/>
          </cell>
          <cell r="F5103">
            <v>0</v>
          </cell>
          <cell r="G5103">
            <v>0</v>
          </cell>
        </row>
        <row r="5104">
          <cell r="A5104" t="str">
            <v/>
          </cell>
          <cell r="B5104" t="str">
            <v/>
          </cell>
          <cell r="D5104" t="str">
            <v/>
          </cell>
          <cell r="F5104">
            <v>0</v>
          </cell>
          <cell r="G5104">
            <v>0</v>
          </cell>
        </row>
        <row r="5105">
          <cell r="F5105" t="str">
            <v>Total A</v>
          </cell>
          <cell r="G5105">
            <v>0</v>
          </cell>
        </row>
        <row r="5106">
          <cell r="A5106" t="str">
            <v>B - MANO DE OBRA</v>
          </cell>
        </row>
        <row r="5107">
          <cell r="A5107" t="str">
            <v/>
          </cell>
          <cell r="B5107" t="str">
            <v/>
          </cell>
          <cell r="D5107" t="str">
            <v/>
          </cell>
          <cell r="F5107">
            <v>0</v>
          </cell>
          <cell r="G5107">
            <v>0</v>
          </cell>
        </row>
        <row r="5108">
          <cell r="A5108" t="str">
            <v/>
          </cell>
          <cell r="B5108" t="str">
            <v/>
          </cell>
          <cell r="D5108" t="str">
            <v/>
          </cell>
          <cell r="F5108">
            <v>0</v>
          </cell>
          <cell r="G5108">
            <v>0</v>
          </cell>
        </row>
        <row r="5109">
          <cell r="A5109" t="str">
            <v/>
          </cell>
          <cell r="B5109" t="str">
            <v/>
          </cell>
          <cell r="D5109" t="str">
            <v/>
          </cell>
          <cell r="F5109">
            <v>0</v>
          </cell>
          <cell r="G5109">
            <v>0</v>
          </cell>
        </row>
        <row r="5110">
          <cell r="A5110" t="str">
            <v/>
          </cell>
          <cell r="B5110" t="str">
            <v/>
          </cell>
          <cell r="D5110" t="str">
            <v/>
          </cell>
          <cell r="F5110">
            <v>0</v>
          </cell>
          <cell r="G5110">
            <v>0</v>
          </cell>
        </row>
        <row r="5111">
          <cell r="A5111" t="str">
            <v/>
          </cell>
          <cell r="B5111" t="str">
            <v/>
          </cell>
          <cell r="D5111" t="str">
            <v/>
          </cell>
          <cell r="F5111">
            <v>0</v>
          </cell>
          <cell r="G5111">
            <v>0</v>
          </cell>
        </row>
        <row r="5112">
          <cell r="A5112" t="str">
            <v/>
          </cell>
          <cell r="B5112" t="str">
            <v/>
          </cell>
          <cell r="D5112" t="str">
            <v/>
          </cell>
          <cell r="F5112">
            <v>0</v>
          </cell>
          <cell r="G5112">
            <v>0</v>
          </cell>
        </row>
        <row r="5113">
          <cell r="A5113" t="str">
            <v/>
          </cell>
          <cell r="B5113" t="str">
            <v/>
          </cell>
          <cell r="D5113" t="str">
            <v/>
          </cell>
          <cell r="F5113">
            <v>0</v>
          </cell>
          <cell r="G5113">
            <v>0</v>
          </cell>
        </row>
        <row r="5114">
          <cell r="A5114" t="str">
            <v/>
          </cell>
          <cell r="B5114" t="str">
            <v/>
          </cell>
          <cell r="D5114" t="str">
            <v/>
          </cell>
          <cell r="F5114">
            <v>0</v>
          </cell>
          <cell r="G5114">
            <v>0</v>
          </cell>
        </row>
        <row r="5115">
          <cell r="F5115" t="str">
            <v>Total B</v>
          </cell>
          <cell r="G5115">
            <v>0</v>
          </cell>
        </row>
        <row r="5116">
          <cell r="A5116" t="str">
            <v>C - EQUIPOS</v>
          </cell>
        </row>
        <row r="5117">
          <cell r="A5117" t="str">
            <v/>
          </cell>
          <cell r="B5117" t="str">
            <v/>
          </cell>
          <cell r="D5117" t="str">
            <v/>
          </cell>
          <cell r="F5117">
            <v>0</v>
          </cell>
          <cell r="G5117">
            <v>0</v>
          </cell>
        </row>
        <row r="5118">
          <cell r="A5118" t="str">
            <v/>
          </cell>
          <cell r="B5118" t="str">
            <v/>
          </cell>
          <cell r="D5118" t="str">
            <v/>
          </cell>
          <cell r="F5118">
            <v>0</v>
          </cell>
          <cell r="G5118">
            <v>0</v>
          </cell>
        </row>
        <row r="5119">
          <cell r="A5119" t="str">
            <v/>
          </cell>
          <cell r="B5119" t="str">
            <v/>
          </cell>
          <cell r="D5119" t="str">
            <v/>
          </cell>
          <cell r="F5119">
            <v>0</v>
          </cell>
          <cell r="G5119">
            <v>0</v>
          </cell>
        </row>
        <row r="5120">
          <cell r="A5120" t="str">
            <v/>
          </cell>
          <cell r="B5120" t="str">
            <v/>
          </cell>
          <cell r="D5120" t="str">
            <v/>
          </cell>
          <cell r="F5120">
            <v>0</v>
          </cell>
          <cell r="G5120">
            <v>0</v>
          </cell>
        </row>
        <row r="5121">
          <cell r="A5121" t="str">
            <v/>
          </cell>
          <cell r="B5121" t="str">
            <v/>
          </cell>
          <cell r="D5121" t="str">
            <v/>
          </cell>
          <cell r="F5121">
            <v>0</v>
          </cell>
          <cell r="G5121">
            <v>0</v>
          </cell>
        </row>
        <row r="5122">
          <cell r="A5122" t="str">
            <v/>
          </cell>
          <cell r="B5122" t="str">
            <v/>
          </cell>
          <cell r="D5122" t="str">
            <v/>
          </cell>
          <cell r="F5122">
            <v>0</v>
          </cell>
          <cell r="G5122">
            <v>0</v>
          </cell>
        </row>
        <row r="5123">
          <cell r="A5123" t="str">
            <v/>
          </cell>
          <cell r="B5123" t="str">
            <v/>
          </cell>
          <cell r="D5123" t="str">
            <v/>
          </cell>
          <cell r="F5123">
            <v>0</v>
          </cell>
          <cell r="G5123">
            <v>0</v>
          </cell>
        </row>
        <row r="5124">
          <cell r="A5124" t="str">
            <v/>
          </cell>
          <cell r="B5124" t="str">
            <v/>
          </cell>
          <cell r="D5124" t="str">
            <v/>
          </cell>
          <cell r="F5124">
            <v>0</v>
          </cell>
          <cell r="G5124">
            <v>0</v>
          </cell>
        </row>
        <row r="5125">
          <cell r="A5125" t="str">
            <v/>
          </cell>
          <cell r="B5125" t="str">
            <v/>
          </cell>
          <cell r="D5125" t="str">
            <v/>
          </cell>
          <cell r="F5125">
            <v>0</v>
          </cell>
          <cell r="G5125">
            <v>0</v>
          </cell>
        </row>
        <row r="5126">
          <cell r="A5126" t="str">
            <v/>
          </cell>
          <cell r="B5126" t="str">
            <v/>
          </cell>
          <cell r="D5126" t="str">
            <v/>
          </cell>
          <cell r="F5126">
            <v>0</v>
          </cell>
          <cell r="G5126">
            <v>0</v>
          </cell>
        </row>
        <row r="5127">
          <cell r="F5127" t="str">
            <v>Total C</v>
          </cell>
          <cell r="G5127">
            <v>0</v>
          </cell>
        </row>
        <row r="5129">
          <cell r="A5129" t="str">
            <v/>
          </cell>
          <cell r="B5129" t="str">
            <v/>
          </cell>
          <cell r="D5129" t="str">
            <v>COSTO NETO</v>
          </cell>
          <cell r="F5129" t="str">
            <v>Total D=A+B+C</v>
          </cell>
          <cell r="G512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968"/>
  <sheetViews>
    <sheetView showGridLines="0" zoomScaleNormal="100" workbookViewId="0">
      <pane xSplit="5" ySplit="5" topLeftCell="F189" activePane="bottomRight" state="frozen"/>
      <selection pane="topRight" activeCell="H1" sqref="H1"/>
      <selection pane="bottomLeft" activeCell="A6" sqref="A6"/>
      <selection pane="bottomRight" activeCell="B196" sqref="B196"/>
    </sheetView>
  </sheetViews>
  <sheetFormatPr baseColWidth="10" defaultColWidth="11.42578125" defaultRowHeight="15" customHeight="1" x14ac:dyDescent="0.2"/>
  <cols>
    <col min="1" max="1" width="22" style="170" bestFit="1" customWidth="1"/>
    <col min="2" max="2" width="6.140625" style="171" customWidth="1"/>
    <col min="3" max="3" width="1.42578125" style="170" customWidth="1"/>
    <col min="4" max="4" width="2.7109375" style="171" customWidth="1"/>
    <col min="5" max="5" width="33.85546875" style="170" customWidth="1"/>
    <col min="6" max="16384" width="11.42578125" style="170"/>
  </cols>
  <sheetData>
    <row r="1" spans="1:5" s="168" customFormat="1" ht="15" customHeight="1" x14ac:dyDescent="0.2">
      <c r="B1" s="169" t="s">
        <v>487</v>
      </c>
      <c r="D1" s="169"/>
    </row>
    <row r="3" spans="1:5" ht="15" customHeight="1" x14ac:dyDescent="0.2">
      <c r="A3" s="379" t="s">
        <v>316</v>
      </c>
      <c r="B3" s="171" t="s">
        <v>46</v>
      </c>
      <c r="C3" s="172"/>
      <c r="D3" s="172"/>
      <c r="E3" s="379" t="s">
        <v>47</v>
      </c>
    </row>
    <row r="4" spans="1:5" ht="15" customHeight="1" x14ac:dyDescent="0.2">
      <c r="A4" s="379"/>
      <c r="B4" s="171" t="s">
        <v>48</v>
      </c>
      <c r="C4" s="172"/>
      <c r="D4" s="172"/>
      <c r="E4" s="379"/>
    </row>
    <row r="5" spans="1:5" ht="15" customHeight="1" x14ac:dyDescent="0.2">
      <c r="A5" s="169"/>
      <c r="B5" s="169"/>
      <c r="C5" s="169"/>
      <c r="D5" s="169"/>
      <c r="E5" s="169"/>
    </row>
    <row r="6" spans="1:5" ht="15" customHeight="1" x14ac:dyDescent="0.2">
      <c r="A6" s="171" t="str">
        <f t="shared" ref="A6:A69" si="0">CONCATENATE("INDEC-CM - ",B6,C6,D6)</f>
        <v>INDEC-CM - 37210-51</v>
      </c>
      <c r="B6" s="171">
        <v>37210</v>
      </c>
      <c r="C6" s="73" t="s">
        <v>49</v>
      </c>
      <c r="D6" s="171">
        <v>51</v>
      </c>
      <c r="E6" s="170" t="s">
        <v>50</v>
      </c>
    </row>
    <row r="7" spans="1:5" ht="15" customHeight="1" x14ac:dyDescent="0.2">
      <c r="A7" s="171" t="str">
        <f t="shared" si="0"/>
        <v>INDEC-CM - 37210-52</v>
      </c>
      <c r="B7" s="171">
        <v>37210</v>
      </c>
      <c r="C7" s="73" t="s">
        <v>49</v>
      </c>
      <c r="D7" s="171">
        <v>52</v>
      </c>
      <c r="E7" s="170" t="s">
        <v>51</v>
      </c>
    </row>
    <row r="8" spans="1:5" ht="15" customHeight="1" x14ac:dyDescent="0.2">
      <c r="A8" s="171" t="str">
        <f t="shared" si="0"/>
        <v>INDEC-CM - 42911-81</v>
      </c>
      <c r="B8" s="171">
        <v>42911</v>
      </c>
      <c r="C8" s="73" t="s">
        <v>49</v>
      </c>
      <c r="D8" s="171">
        <v>81</v>
      </c>
      <c r="E8" s="173" t="s">
        <v>52</v>
      </c>
    </row>
    <row r="9" spans="1:5" ht="15" customHeight="1" x14ac:dyDescent="0.2">
      <c r="A9" s="171" t="str">
        <f t="shared" si="0"/>
        <v>INDEC-CM - 41242-11</v>
      </c>
      <c r="B9" s="171">
        <v>41242</v>
      </c>
      <c r="C9" s="73" t="s">
        <v>49</v>
      </c>
      <c r="D9" s="171">
        <v>11</v>
      </c>
      <c r="E9" s="173" t="s">
        <v>53</v>
      </c>
    </row>
    <row r="10" spans="1:5" ht="15" customHeight="1" x14ac:dyDescent="0.2">
      <c r="A10" s="171" t="str">
        <f t="shared" si="0"/>
        <v>INDEC-CM - 37440-21</v>
      </c>
      <c r="B10" s="171">
        <v>37440</v>
      </c>
      <c r="C10" s="73" t="s">
        <v>49</v>
      </c>
      <c r="D10" s="171">
        <v>21</v>
      </c>
      <c r="E10" s="170" t="s">
        <v>54</v>
      </c>
    </row>
    <row r="11" spans="1:5" ht="15" customHeight="1" x14ac:dyDescent="0.2">
      <c r="A11" s="171" t="str">
        <f t="shared" si="0"/>
        <v>INDEC-CM - 38130-13</v>
      </c>
      <c r="B11" s="171">
        <v>38130</v>
      </c>
      <c r="C11" s="73" t="s">
        <v>49</v>
      </c>
      <c r="D11" s="171">
        <v>13</v>
      </c>
      <c r="E11" s="173" t="s">
        <v>55</v>
      </c>
    </row>
    <row r="12" spans="1:5" ht="15" customHeight="1" x14ac:dyDescent="0.2">
      <c r="A12" s="171" t="str">
        <f t="shared" si="0"/>
        <v>INDEC-CM - 38130-12</v>
      </c>
      <c r="B12" s="171">
        <v>38130</v>
      </c>
      <c r="C12" s="73" t="s">
        <v>49</v>
      </c>
      <c r="D12" s="171">
        <v>12</v>
      </c>
      <c r="E12" s="173" t="s">
        <v>56</v>
      </c>
    </row>
    <row r="13" spans="1:5" ht="15" customHeight="1" x14ac:dyDescent="0.2">
      <c r="A13" s="171" t="str">
        <f t="shared" si="0"/>
        <v>INDEC-CM - 38130-11</v>
      </c>
      <c r="B13" s="171">
        <v>38130</v>
      </c>
      <c r="C13" s="73" t="s">
        <v>49</v>
      </c>
      <c r="D13" s="171">
        <v>11</v>
      </c>
      <c r="E13" s="173" t="s">
        <v>57</v>
      </c>
    </row>
    <row r="14" spans="1:5" ht="15" customHeight="1" x14ac:dyDescent="0.2">
      <c r="A14" s="171" t="str">
        <f t="shared" si="0"/>
        <v>INDEC-CM - 27230-11</v>
      </c>
      <c r="B14" s="171">
        <v>27230</v>
      </c>
      <c r="C14" s="73" t="s">
        <v>49</v>
      </c>
      <c r="D14" s="171">
        <v>11</v>
      </c>
      <c r="E14" s="173" t="s">
        <v>58</v>
      </c>
    </row>
    <row r="15" spans="1:5" ht="15" customHeight="1" x14ac:dyDescent="0.2">
      <c r="A15" s="171" t="str">
        <f t="shared" si="0"/>
        <v>INDEC-CM - 44821-11</v>
      </c>
      <c r="B15" s="171">
        <v>44821</v>
      </c>
      <c r="C15" s="73" t="s">
        <v>49</v>
      </c>
      <c r="D15" s="171">
        <v>11</v>
      </c>
      <c r="E15" s="170" t="s">
        <v>59</v>
      </c>
    </row>
    <row r="16" spans="1:5" ht="15" customHeight="1" x14ac:dyDescent="0.2">
      <c r="A16" s="171" t="str">
        <f t="shared" si="0"/>
        <v>INDEC-CM - 37560-11</v>
      </c>
      <c r="B16" s="171">
        <v>37560</v>
      </c>
      <c r="C16" s="73" t="s">
        <v>49</v>
      </c>
      <c r="D16" s="171">
        <v>11</v>
      </c>
      <c r="E16" s="173" t="s">
        <v>60</v>
      </c>
    </row>
    <row r="17" spans="1:5" ht="15" customHeight="1" x14ac:dyDescent="0.2">
      <c r="A17" s="171" t="str">
        <f t="shared" si="0"/>
        <v>INDEC-CM - 15400-11</v>
      </c>
      <c r="B17" s="171">
        <v>15400</v>
      </c>
      <c r="C17" s="73" t="s">
        <v>49</v>
      </c>
      <c r="D17" s="171">
        <v>11</v>
      </c>
      <c r="E17" s="173" t="s">
        <v>61</v>
      </c>
    </row>
    <row r="18" spans="1:5" ht="15" customHeight="1" x14ac:dyDescent="0.2">
      <c r="A18" s="171" t="str">
        <f t="shared" si="0"/>
        <v>INDEC-CM - 15310-11</v>
      </c>
      <c r="B18" s="171">
        <v>15310</v>
      </c>
      <c r="C18" s="73" t="s">
        <v>49</v>
      </c>
      <c r="D18" s="171">
        <v>11</v>
      </c>
      <c r="E18" s="170" t="s">
        <v>62</v>
      </c>
    </row>
    <row r="19" spans="1:5" ht="15" customHeight="1" x14ac:dyDescent="0.2">
      <c r="A19" s="171" t="str">
        <f t="shared" si="0"/>
        <v>INDEC-CM - 46531-11</v>
      </c>
      <c r="B19" s="171">
        <v>46531</v>
      </c>
      <c r="C19" s="73" t="s">
        <v>49</v>
      </c>
      <c r="D19" s="171">
        <v>11</v>
      </c>
      <c r="E19" s="173" t="s">
        <v>63</v>
      </c>
    </row>
    <row r="20" spans="1:5" ht="15" customHeight="1" x14ac:dyDescent="0.2">
      <c r="A20" s="171" t="str">
        <f t="shared" si="0"/>
        <v>INDEC-CM - 43540-11</v>
      </c>
      <c r="B20" s="171">
        <v>43540</v>
      </c>
      <c r="C20" s="73" t="s">
        <v>49</v>
      </c>
      <c r="D20" s="171">
        <v>11</v>
      </c>
      <c r="E20" s="170" t="s">
        <v>64</v>
      </c>
    </row>
    <row r="21" spans="1:5" ht="15" customHeight="1" x14ac:dyDescent="0.2">
      <c r="A21" s="171" t="str">
        <f t="shared" si="0"/>
        <v>INDEC-CM - 43540-12</v>
      </c>
      <c r="B21" s="171">
        <v>43540</v>
      </c>
      <c r="C21" s="73" t="s">
        <v>49</v>
      </c>
      <c r="D21" s="171">
        <v>12</v>
      </c>
      <c r="E21" s="170" t="s">
        <v>65</v>
      </c>
    </row>
    <row r="22" spans="1:5" s="176" customFormat="1" ht="15" customHeight="1" x14ac:dyDescent="0.2">
      <c r="A22" s="174"/>
      <c r="B22" s="174"/>
      <c r="C22" s="175"/>
      <c r="D22" s="174"/>
    </row>
    <row r="23" spans="1:5" s="176" customFormat="1" ht="15" customHeight="1" x14ac:dyDescent="0.2">
      <c r="A23" s="174"/>
      <c r="B23" s="174"/>
      <c r="C23" s="175"/>
      <c r="D23" s="174"/>
    </row>
    <row r="24" spans="1:5" s="176" customFormat="1" ht="15" customHeight="1" x14ac:dyDescent="0.2">
      <c r="A24" s="174"/>
      <c r="B24" s="174"/>
      <c r="C24" s="175"/>
      <c r="D24" s="174"/>
    </row>
    <row r="25" spans="1:5" ht="15" customHeight="1" x14ac:dyDescent="0.2">
      <c r="A25" s="171" t="str">
        <f t="shared" si="0"/>
        <v>INDEC-CM - 37690-11</v>
      </c>
      <c r="B25" s="171">
        <v>37690</v>
      </c>
      <c r="C25" s="73" t="s">
        <v>49</v>
      </c>
      <c r="D25" s="171">
        <v>11</v>
      </c>
      <c r="E25" s="170" t="s">
        <v>66</v>
      </c>
    </row>
    <row r="26" spans="1:5" ht="15" customHeight="1" x14ac:dyDescent="0.2">
      <c r="A26" s="171" t="str">
        <f t="shared" si="0"/>
        <v>INDEC-CM - 42911-11</v>
      </c>
      <c r="B26" s="171">
        <v>42911</v>
      </c>
      <c r="C26" s="73" t="s">
        <v>49</v>
      </c>
      <c r="D26" s="171">
        <v>11</v>
      </c>
      <c r="E26" s="170" t="s">
        <v>67</v>
      </c>
    </row>
    <row r="27" spans="1:5" ht="15" customHeight="1" x14ac:dyDescent="0.2">
      <c r="A27" s="171" t="str">
        <f t="shared" si="0"/>
        <v>INDEC-CM - 37129-11</v>
      </c>
      <c r="B27" s="171">
        <v>37129</v>
      </c>
      <c r="C27" s="73" t="s">
        <v>49</v>
      </c>
      <c r="D27" s="171">
        <v>11</v>
      </c>
      <c r="E27" s="170" t="s">
        <v>68</v>
      </c>
    </row>
    <row r="28" spans="1:5" ht="15" customHeight="1" x14ac:dyDescent="0.2">
      <c r="A28" s="171" t="str">
        <f t="shared" si="0"/>
        <v>INDEC-CM - 35110-41</v>
      </c>
      <c r="B28" s="171">
        <v>35110</v>
      </c>
      <c r="C28" s="73" t="s">
        <v>49</v>
      </c>
      <c r="D28" s="171">
        <v>41</v>
      </c>
      <c r="E28" s="170" t="s">
        <v>69</v>
      </c>
    </row>
    <row r="29" spans="1:5" ht="15" customHeight="1" x14ac:dyDescent="0.2">
      <c r="A29" s="171" t="str">
        <f t="shared" si="0"/>
        <v>INDEC-CM - 37210-23</v>
      </c>
      <c r="B29" s="171">
        <v>37210</v>
      </c>
      <c r="C29" s="73" t="s">
        <v>49</v>
      </c>
      <c r="D29" s="171">
        <v>23</v>
      </c>
      <c r="E29" s="170" t="s">
        <v>70</v>
      </c>
    </row>
    <row r="30" spans="1:5" ht="15" customHeight="1" x14ac:dyDescent="0.2">
      <c r="A30" s="171" t="str">
        <f t="shared" si="0"/>
        <v>INDEC-CM - 37210-22</v>
      </c>
      <c r="B30" s="171">
        <v>37210</v>
      </c>
      <c r="C30" s="73" t="s">
        <v>49</v>
      </c>
      <c r="D30" s="171">
        <v>22</v>
      </c>
      <c r="E30" s="170" t="s">
        <v>71</v>
      </c>
    </row>
    <row r="31" spans="1:5" ht="15" customHeight="1" x14ac:dyDescent="0.2">
      <c r="A31" s="171" t="str">
        <f t="shared" si="0"/>
        <v>INDEC-CM - 37210-21</v>
      </c>
      <c r="B31" s="171">
        <v>37210</v>
      </c>
      <c r="C31" s="73" t="s">
        <v>49</v>
      </c>
      <c r="D31" s="171">
        <v>21</v>
      </c>
      <c r="E31" s="170" t="s">
        <v>72</v>
      </c>
    </row>
    <row r="32" spans="1:5" ht="15" customHeight="1" x14ac:dyDescent="0.2">
      <c r="A32" s="171" t="str">
        <f t="shared" si="0"/>
        <v>INDEC-CM - 41543-21</v>
      </c>
      <c r="B32" s="171">
        <v>41543</v>
      </c>
      <c r="C32" s="73" t="s">
        <v>49</v>
      </c>
      <c r="D32" s="171">
        <v>21</v>
      </c>
      <c r="E32" s="170" t="s">
        <v>73</v>
      </c>
    </row>
    <row r="33" spans="1:5" ht="15" customHeight="1" x14ac:dyDescent="0.2">
      <c r="A33" s="171" t="str">
        <f t="shared" si="0"/>
        <v>INDEC-CM - 46340-31</v>
      </c>
      <c r="B33" s="171">
        <v>46340</v>
      </c>
      <c r="C33" s="73" t="s">
        <v>49</v>
      </c>
      <c r="D33" s="171">
        <v>31</v>
      </c>
      <c r="E33" s="170" t="s">
        <v>74</v>
      </c>
    </row>
    <row r="34" spans="1:5" ht="15" customHeight="1" x14ac:dyDescent="0.2">
      <c r="A34" s="171" t="str">
        <f t="shared" si="0"/>
        <v>INDEC-CM - 46320-11</v>
      </c>
      <c r="B34" s="171">
        <v>46320</v>
      </c>
      <c r="C34" s="73" t="s">
        <v>49</v>
      </c>
      <c r="D34" s="171">
        <v>11</v>
      </c>
      <c r="E34" s="170" t="s">
        <v>75</v>
      </c>
    </row>
    <row r="35" spans="1:5" ht="15" customHeight="1" x14ac:dyDescent="0.2">
      <c r="A35" s="171" t="str">
        <f t="shared" si="0"/>
        <v>INDEC-CM - 46340-11</v>
      </c>
      <c r="B35" s="171">
        <v>46340</v>
      </c>
      <c r="C35" s="73" t="s">
        <v>49</v>
      </c>
      <c r="D35" s="171">
        <v>11</v>
      </c>
      <c r="E35" s="170" t="s">
        <v>76</v>
      </c>
    </row>
    <row r="36" spans="1:5" ht="15" customHeight="1" x14ac:dyDescent="0.2">
      <c r="A36" s="171" t="str">
        <f t="shared" si="0"/>
        <v>INDEC-CM - 46340-12</v>
      </c>
      <c r="B36" s="171">
        <v>46340</v>
      </c>
      <c r="C36" s="73" t="s">
        <v>49</v>
      </c>
      <c r="D36" s="171">
        <v>12</v>
      </c>
      <c r="E36" s="170" t="s">
        <v>77</v>
      </c>
    </row>
    <row r="37" spans="1:5" ht="15" customHeight="1" x14ac:dyDescent="0.2">
      <c r="A37" s="171" t="str">
        <f t="shared" si="0"/>
        <v>INDEC-CM - 46340-21</v>
      </c>
      <c r="B37" s="171">
        <v>46340</v>
      </c>
      <c r="C37" s="73" t="s">
        <v>49</v>
      </c>
      <c r="D37" s="171">
        <v>21</v>
      </c>
      <c r="E37" s="170" t="s">
        <v>78</v>
      </c>
    </row>
    <row r="38" spans="1:5" ht="15" customHeight="1" x14ac:dyDescent="0.2">
      <c r="A38" s="171" t="str">
        <f t="shared" si="0"/>
        <v>INDEC-CM - 46212-21</v>
      </c>
      <c r="B38" s="171">
        <v>46212</v>
      </c>
      <c r="C38" s="73" t="s">
        <v>49</v>
      </c>
      <c r="D38" s="171">
        <v>21</v>
      </c>
      <c r="E38" s="170" t="s">
        <v>79</v>
      </c>
    </row>
    <row r="39" spans="1:5" ht="15" customHeight="1" x14ac:dyDescent="0.2">
      <c r="A39" s="171" t="str">
        <f t="shared" si="0"/>
        <v>INDEC-CM - 42999-23</v>
      </c>
      <c r="B39" s="171">
        <v>42999</v>
      </c>
      <c r="C39" s="73" t="s">
        <v>49</v>
      </c>
      <c r="D39" s="171">
        <v>23</v>
      </c>
      <c r="E39" s="170" t="s">
        <v>80</v>
      </c>
    </row>
    <row r="40" spans="1:5" ht="15" customHeight="1" x14ac:dyDescent="0.2">
      <c r="A40" s="171" t="str">
        <f t="shared" si="0"/>
        <v>INDEC-CM - 42999-21</v>
      </c>
      <c r="B40" s="171">
        <v>42999</v>
      </c>
      <c r="C40" s="73" t="s">
        <v>49</v>
      </c>
      <c r="D40" s="171">
        <v>21</v>
      </c>
      <c r="E40" s="170" t="s">
        <v>81</v>
      </c>
    </row>
    <row r="41" spans="1:5" ht="15" customHeight="1" x14ac:dyDescent="0.2">
      <c r="A41" s="171" t="str">
        <f t="shared" si="0"/>
        <v>INDEC-CM - 42999-31</v>
      </c>
      <c r="B41" s="171">
        <v>42999</v>
      </c>
      <c r="C41" s="73" t="s">
        <v>49</v>
      </c>
      <c r="D41" s="171">
        <v>31</v>
      </c>
      <c r="E41" s="170" t="s">
        <v>82</v>
      </c>
    </row>
    <row r="42" spans="1:5" ht="15" customHeight="1" x14ac:dyDescent="0.2">
      <c r="A42" s="171" t="str">
        <f t="shared" si="0"/>
        <v>INDEC-CM - 42999-22</v>
      </c>
      <c r="B42" s="171">
        <v>42999</v>
      </c>
      <c r="C42" s="73" t="s">
        <v>49</v>
      </c>
      <c r="D42" s="171">
        <v>22</v>
      </c>
      <c r="E42" s="170" t="s">
        <v>83</v>
      </c>
    </row>
    <row r="43" spans="1:5" s="176" customFormat="1" ht="15" customHeight="1" x14ac:dyDescent="0.2">
      <c r="A43" s="174"/>
      <c r="B43" s="174"/>
      <c r="C43" s="175"/>
      <c r="D43" s="174"/>
    </row>
    <row r="44" spans="1:5" s="176" customFormat="1" ht="15" customHeight="1" x14ac:dyDescent="0.2">
      <c r="A44" s="174"/>
      <c r="B44" s="174"/>
      <c r="C44" s="175"/>
      <c r="D44" s="174"/>
    </row>
    <row r="45" spans="1:5" s="176" customFormat="1" ht="15" customHeight="1" x14ac:dyDescent="0.2">
      <c r="A45" s="174"/>
      <c r="B45" s="174"/>
      <c r="C45" s="175"/>
      <c r="D45" s="174"/>
    </row>
    <row r="46" spans="1:5" ht="15" customHeight="1" x14ac:dyDescent="0.2">
      <c r="A46" s="171" t="str">
        <f t="shared" si="0"/>
        <v>INDEC-CM - 37420-11</v>
      </c>
      <c r="B46" s="171">
        <v>37420</v>
      </c>
      <c r="C46" s="73" t="s">
        <v>49</v>
      </c>
      <c r="D46" s="171">
        <v>11</v>
      </c>
      <c r="E46" s="170" t="s">
        <v>84</v>
      </c>
    </row>
    <row r="47" spans="1:5" ht="15" customHeight="1" x14ac:dyDescent="0.2">
      <c r="A47" s="171" t="str">
        <f t="shared" si="0"/>
        <v>INDEC-CM - 37420-12</v>
      </c>
      <c r="B47" s="171">
        <v>37420</v>
      </c>
      <c r="C47" s="73" t="s">
        <v>49</v>
      </c>
      <c r="D47" s="171">
        <v>12</v>
      </c>
      <c r="E47" s="170" t="s">
        <v>85</v>
      </c>
    </row>
    <row r="48" spans="1:5" ht="15" customHeight="1" x14ac:dyDescent="0.2">
      <c r="A48" s="171" t="str">
        <f t="shared" si="0"/>
        <v>INDEC-CM - 44822-11</v>
      </c>
      <c r="B48" s="171">
        <v>44822</v>
      </c>
      <c r="C48" s="73" t="s">
        <v>49</v>
      </c>
      <c r="D48" s="171">
        <v>11</v>
      </c>
      <c r="E48" s="170" t="s">
        <v>86</v>
      </c>
    </row>
    <row r="49" spans="1:5" ht="15" customHeight="1" x14ac:dyDescent="0.2">
      <c r="A49" s="171" t="str">
        <f t="shared" si="0"/>
        <v>INDEC-CM - 44826-11</v>
      </c>
      <c r="B49" s="171">
        <v>44826</v>
      </c>
      <c r="C49" s="73" t="s">
        <v>49</v>
      </c>
      <c r="D49" s="171">
        <v>11</v>
      </c>
      <c r="E49" s="170" t="s">
        <v>87</v>
      </c>
    </row>
    <row r="50" spans="1:5" ht="15" customHeight="1" x14ac:dyDescent="0.2">
      <c r="A50" s="171" t="str">
        <f t="shared" si="0"/>
        <v>INDEC-CM - 44826-12</v>
      </c>
      <c r="B50" s="171">
        <v>44826</v>
      </c>
      <c r="C50" s="73" t="s">
        <v>49</v>
      </c>
      <c r="D50" s="171">
        <v>12</v>
      </c>
      <c r="E50" s="170" t="s">
        <v>88</v>
      </c>
    </row>
    <row r="51" spans="1:5" ht="15" customHeight="1" x14ac:dyDescent="0.2">
      <c r="A51" s="171" t="str">
        <f t="shared" si="0"/>
        <v>INDEC-CM - 42911-21</v>
      </c>
      <c r="B51" s="171">
        <v>42911</v>
      </c>
      <c r="C51" s="73" t="s">
        <v>49</v>
      </c>
      <c r="D51" s="171">
        <v>21</v>
      </c>
      <c r="E51" s="170" t="s">
        <v>89</v>
      </c>
    </row>
    <row r="52" spans="1:5" ht="15" customHeight="1" x14ac:dyDescent="0.2">
      <c r="A52" s="171" t="str">
        <f t="shared" si="0"/>
        <v>INDEC-CM - 41277-21</v>
      </c>
      <c r="B52" s="171">
        <v>41277</v>
      </c>
      <c r="C52" s="73" t="s">
        <v>49</v>
      </c>
      <c r="D52" s="171">
        <v>21</v>
      </c>
      <c r="E52" s="170" t="s">
        <v>90</v>
      </c>
    </row>
    <row r="53" spans="1:5" ht="15" customHeight="1" x14ac:dyDescent="0.2">
      <c r="A53" s="171" t="str">
        <f t="shared" si="0"/>
        <v>INDEC-CM - 41277-11</v>
      </c>
      <c r="B53" s="171">
        <v>41277</v>
      </c>
      <c r="C53" s="73" t="s">
        <v>49</v>
      </c>
      <c r="D53" s="171">
        <v>11</v>
      </c>
      <c r="E53" s="170" t="s">
        <v>91</v>
      </c>
    </row>
    <row r="54" spans="1:5" ht="15" customHeight="1" x14ac:dyDescent="0.2">
      <c r="A54" s="171" t="str">
        <f t="shared" si="0"/>
        <v>INDEC-CM - 41516-11</v>
      </c>
      <c r="B54" s="171">
        <v>41516</v>
      </c>
      <c r="C54" s="73" t="s">
        <v>49</v>
      </c>
      <c r="D54" s="171">
        <v>11</v>
      </c>
      <c r="E54" s="170" t="s">
        <v>92</v>
      </c>
    </row>
    <row r="55" spans="1:5" ht="15" customHeight="1" x14ac:dyDescent="0.2">
      <c r="A55" s="171" t="str">
        <f t="shared" si="0"/>
        <v>INDEC-CM - 41516-12</v>
      </c>
      <c r="B55" s="171">
        <v>41516</v>
      </c>
      <c r="C55" s="73" t="s">
        <v>49</v>
      </c>
      <c r="D55" s="171">
        <v>12</v>
      </c>
      <c r="E55" s="170" t="s">
        <v>93</v>
      </c>
    </row>
    <row r="56" spans="1:5" ht="15" customHeight="1" x14ac:dyDescent="0.2">
      <c r="A56" s="171" t="str">
        <f t="shared" si="0"/>
        <v>INDEC-CM - 41273-11</v>
      </c>
      <c r="B56" s="171">
        <v>41273</v>
      </c>
      <c r="C56" s="73" t="s">
        <v>49</v>
      </c>
      <c r="D56" s="171">
        <v>11</v>
      </c>
      <c r="E56" s="170" t="s">
        <v>94</v>
      </c>
    </row>
    <row r="57" spans="1:5" ht="15" customHeight="1" x14ac:dyDescent="0.2">
      <c r="A57" s="171" t="str">
        <f t="shared" si="0"/>
        <v>INDEC-CM - 41273-12</v>
      </c>
      <c r="B57" s="171">
        <v>41273</v>
      </c>
      <c r="C57" s="73" t="s">
        <v>49</v>
      </c>
      <c r="D57" s="171">
        <v>12</v>
      </c>
      <c r="E57" s="170" t="s">
        <v>95</v>
      </c>
    </row>
    <row r="58" spans="1:5" ht="15" customHeight="1" x14ac:dyDescent="0.2">
      <c r="A58" s="171" t="str">
        <f t="shared" si="0"/>
        <v>INDEC-CM - 41277-41</v>
      </c>
      <c r="B58" s="171">
        <v>41277</v>
      </c>
      <c r="C58" s="73" t="s">
        <v>49</v>
      </c>
      <c r="D58" s="171">
        <v>41</v>
      </c>
      <c r="E58" s="170" t="s">
        <v>96</v>
      </c>
    </row>
    <row r="59" spans="1:5" ht="15" customHeight="1" x14ac:dyDescent="0.2">
      <c r="A59" s="171" t="str">
        <f t="shared" si="0"/>
        <v>INDEC-CM - 41277-31</v>
      </c>
      <c r="B59" s="171">
        <v>41277</v>
      </c>
      <c r="C59" s="73" t="s">
        <v>49</v>
      </c>
      <c r="D59" s="171">
        <v>31</v>
      </c>
      <c r="E59" s="170" t="s">
        <v>97</v>
      </c>
    </row>
    <row r="60" spans="1:5" ht="15" customHeight="1" x14ac:dyDescent="0.2">
      <c r="A60" s="171" t="str">
        <f t="shared" si="0"/>
        <v>INDEC-CM - 41543-11</v>
      </c>
      <c r="B60" s="171">
        <v>41543</v>
      </c>
      <c r="C60" s="73" t="s">
        <v>49</v>
      </c>
      <c r="D60" s="171">
        <v>11</v>
      </c>
      <c r="E60" s="170" t="s">
        <v>98</v>
      </c>
    </row>
    <row r="61" spans="1:5" ht="15" customHeight="1" x14ac:dyDescent="0.2">
      <c r="A61" s="171" t="str">
        <f t="shared" si="0"/>
        <v>INDEC-CM - 36320-21</v>
      </c>
      <c r="B61" s="171">
        <v>36320</v>
      </c>
      <c r="C61" s="73" t="s">
        <v>49</v>
      </c>
      <c r="D61" s="171">
        <v>21</v>
      </c>
      <c r="E61" s="170" t="s">
        <v>99</v>
      </c>
    </row>
    <row r="62" spans="1:5" ht="15" customHeight="1" x14ac:dyDescent="0.2">
      <c r="A62" s="171" t="str">
        <f t="shared" si="0"/>
        <v>INDEC-CM - 36320-22</v>
      </c>
      <c r="B62" s="171">
        <v>36320</v>
      </c>
      <c r="C62" s="73" t="s">
        <v>49</v>
      </c>
      <c r="D62" s="171">
        <v>22</v>
      </c>
      <c r="E62" s="170" t="s">
        <v>100</v>
      </c>
    </row>
    <row r="63" spans="1:5" ht="15" customHeight="1" x14ac:dyDescent="0.2">
      <c r="A63" s="171" t="str">
        <f t="shared" si="0"/>
        <v>INDEC-CM - 36320-11</v>
      </c>
      <c r="B63" s="171">
        <v>36320</v>
      </c>
      <c r="C63" s="73" t="s">
        <v>49</v>
      </c>
      <c r="D63" s="171">
        <v>11</v>
      </c>
      <c r="E63" s="170" t="s">
        <v>101</v>
      </c>
    </row>
    <row r="64" spans="1:5" ht="15" customHeight="1" x14ac:dyDescent="0.2">
      <c r="A64" s="171" t="str">
        <f t="shared" si="0"/>
        <v>INDEC-CM - 36320-12</v>
      </c>
      <c r="B64" s="171">
        <v>36320</v>
      </c>
      <c r="C64" s="73" t="s">
        <v>49</v>
      </c>
      <c r="D64" s="171">
        <v>12</v>
      </c>
      <c r="E64" s="170" t="s">
        <v>102</v>
      </c>
    </row>
    <row r="65" spans="1:5" ht="15" customHeight="1" x14ac:dyDescent="0.2">
      <c r="A65" s="171" t="str">
        <f t="shared" si="0"/>
        <v>INDEC-CM - 15320-11</v>
      </c>
      <c r="B65" s="171">
        <v>15320</v>
      </c>
      <c r="C65" s="73" t="s">
        <v>49</v>
      </c>
      <c r="D65" s="171">
        <v>11</v>
      </c>
      <c r="E65" s="170" t="s">
        <v>103</v>
      </c>
    </row>
    <row r="66" spans="1:5" ht="15" customHeight="1" x14ac:dyDescent="0.2">
      <c r="A66" s="171" t="str">
        <f t="shared" si="0"/>
        <v>INDEC-CM - 37350-61</v>
      </c>
      <c r="B66" s="171">
        <v>37350</v>
      </c>
      <c r="C66" s="73" t="s">
        <v>49</v>
      </c>
      <c r="D66" s="171">
        <v>61</v>
      </c>
      <c r="E66" s="173" t="s">
        <v>104</v>
      </c>
    </row>
    <row r="67" spans="1:5" ht="15" customHeight="1" x14ac:dyDescent="0.2">
      <c r="A67" s="171" t="str">
        <f t="shared" si="0"/>
        <v>INDEC-CM - 37440-31</v>
      </c>
      <c r="B67" s="171">
        <v>37440</v>
      </c>
      <c r="C67" s="73" t="s">
        <v>49</v>
      </c>
      <c r="D67" s="171">
        <v>31</v>
      </c>
      <c r="E67" s="170" t="s">
        <v>105</v>
      </c>
    </row>
    <row r="68" spans="1:5" ht="15" customHeight="1" x14ac:dyDescent="0.2">
      <c r="A68" s="171" t="str">
        <f t="shared" si="0"/>
        <v>INDEC-CM - 37440-11</v>
      </c>
      <c r="B68" s="171">
        <v>37440</v>
      </c>
      <c r="C68" s="73" t="s">
        <v>49</v>
      </c>
      <c r="D68" s="171">
        <v>11</v>
      </c>
      <c r="E68" s="170" t="s">
        <v>106</v>
      </c>
    </row>
    <row r="69" spans="1:5" ht="15" customHeight="1" x14ac:dyDescent="0.2">
      <c r="A69" s="171" t="str">
        <f t="shared" si="0"/>
        <v>INDEC-CM - 44821-21</v>
      </c>
      <c r="B69" s="171">
        <v>44821</v>
      </c>
      <c r="C69" s="73" t="s">
        <v>49</v>
      </c>
      <c r="D69" s="171">
        <v>21</v>
      </c>
      <c r="E69" s="170" t="s">
        <v>107</v>
      </c>
    </row>
    <row r="70" spans="1:5" ht="15" customHeight="1" x14ac:dyDescent="0.2">
      <c r="A70" s="171" t="str">
        <f t="shared" ref="A70:A133" si="1">CONCATENATE("INDEC-CM - ",B70,C70,D70)</f>
        <v>INDEC-CM - 36320-31</v>
      </c>
      <c r="B70" s="171">
        <v>36320</v>
      </c>
      <c r="C70" s="73" t="s">
        <v>49</v>
      </c>
      <c r="D70" s="171">
        <v>31</v>
      </c>
      <c r="E70" s="170" t="s">
        <v>108</v>
      </c>
    </row>
    <row r="71" spans="1:5" ht="15" customHeight="1" x14ac:dyDescent="0.2">
      <c r="A71" s="171" t="str">
        <f t="shared" si="1"/>
        <v>INDEC-CM - 41278-12</v>
      </c>
      <c r="B71" s="171">
        <v>41278</v>
      </c>
      <c r="C71" s="73" t="s">
        <v>49</v>
      </c>
      <c r="D71" s="171">
        <v>12</v>
      </c>
      <c r="E71" s="173" t="s">
        <v>109</v>
      </c>
    </row>
    <row r="72" spans="1:5" ht="15" customHeight="1" x14ac:dyDescent="0.2">
      <c r="A72" s="171" t="str">
        <f t="shared" si="1"/>
        <v>INDEC-CM - 41278-11</v>
      </c>
      <c r="B72" s="171">
        <v>41278</v>
      </c>
      <c r="C72" s="73" t="s">
        <v>49</v>
      </c>
      <c r="D72" s="171">
        <v>11</v>
      </c>
      <c r="E72" s="173" t="s">
        <v>110</v>
      </c>
    </row>
    <row r="73" spans="1:5" ht="15" customHeight="1" x14ac:dyDescent="0.2">
      <c r="A73" s="171" t="str">
        <f t="shared" si="1"/>
        <v>INDEC-CM - 36320-41</v>
      </c>
      <c r="B73" s="171">
        <v>36320</v>
      </c>
      <c r="C73" s="73" t="s">
        <v>49</v>
      </c>
      <c r="D73" s="171">
        <v>41</v>
      </c>
      <c r="E73" s="170" t="s">
        <v>111</v>
      </c>
    </row>
    <row r="74" spans="1:5" ht="15" customHeight="1" x14ac:dyDescent="0.2">
      <c r="A74" s="171" t="str">
        <f t="shared" si="1"/>
        <v>INDEC-CM - 41516-21</v>
      </c>
      <c r="B74" s="171">
        <v>41516</v>
      </c>
      <c r="C74" s="73" t="s">
        <v>49</v>
      </c>
      <c r="D74" s="171">
        <v>21</v>
      </c>
      <c r="E74" s="170" t="s">
        <v>112</v>
      </c>
    </row>
    <row r="75" spans="1:5" s="176" customFormat="1" ht="15" customHeight="1" x14ac:dyDescent="0.2">
      <c r="A75" s="174"/>
      <c r="B75" s="174"/>
      <c r="C75" s="175"/>
      <c r="D75" s="174"/>
      <c r="E75" s="177"/>
    </row>
    <row r="76" spans="1:5" ht="15" customHeight="1" x14ac:dyDescent="0.2">
      <c r="A76" s="171" t="str">
        <f t="shared" si="1"/>
        <v>INDEC-CM - 46350-11</v>
      </c>
      <c r="B76" s="171">
        <v>46350</v>
      </c>
      <c r="C76" s="73" t="s">
        <v>49</v>
      </c>
      <c r="D76" s="171">
        <v>11</v>
      </c>
      <c r="E76" s="170" t="s">
        <v>113</v>
      </c>
    </row>
    <row r="77" spans="1:5" ht="15" customHeight="1" x14ac:dyDescent="0.2">
      <c r="A77" s="171" t="str">
        <f t="shared" si="1"/>
        <v>INDEC-CM - 41278-41</v>
      </c>
      <c r="B77" s="171">
        <v>41278</v>
      </c>
      <c r="C77" s="73" t="s">
        <v>49</v>
      </c>
      <c r="D77" s="171">
        <v>41</v>
      </c>
      <c r="E77" s="173" t="s">
        <v>114</v>
      </c>
    </row>
    <row r="78" spans="1:5" ht="15" customHeight="1" x14ac:dyDescent="0.2">
      <c r="A78" s="171" t="str">
        <f t="shared" si="1"/>
        <v>INDEC-CM - 42999-11</v>
      </c>
      <c r="B78" s="171">
        <v>42999</v>
      </c>
      <c r="C78" s="73" t="s">
        <v>49</v>
      </c>
      <c r="D78" s="171">
        <v>11</v>
      </c>
      <c r="E78" s="170" t="s">
        <v>115</v>
      </c>
    </row>
    <row r="79" spans="1:5" ht="15" customHeight="1" x14ac:dyDescent="0.2">
      <c r="A79" s="171" t="str">
        <f t="shared" si="1"/>
        <v>INDEC-CM - 36320-51</v>
      </c>
      <c r="B79" s="171">
        <v>36320</v>
      </c>
      <c r="C79" s="73" t="s">
        <v>49</v>
      </c>
      <c r="D79" s="171">
        <v>51</v>
      </c>
      <c r="E79" s="170" t="s">
        <v>116</v>
      </c>
    </row>
    <row r="80" spans="1:5" ht="15" customHeight="1" x14ac:dyDescent="0.2">
      <c r="A80" s="171" t="str">
        <f t="shared" si="1"/>
        <v>INDEC-CM - 31600-12</v>
      </c>
      <c r="B80" s="171">
        <v>31600</v>
      </c>
      <c r="C80" s="73" t="s">
        <v>49</v>
      </c>
      <c r="D80" s="171">
        <v>12</v>
      </c>
      <c r="E80" s="170" t="s">
        <v>117</v>
      </c>
    </row>
    <row r="81" spans="1:5" ht="15" customHeight="1" x14ac:dyDescent="0.2">
      <c r="A81" s="171" t="str">
        <f t="shared" si="1"/>
        <v>INDEC-CM - 36950-11</v>
      </c>
      <c r="B81" s="171">
        <v>36950</v>
      </c>
      <c r="C81" s="73" t="s">
        <v>49</v>
      </c>
      <c r="D81" s="171">
        <v>11</v>
      </c>
      <c r="E81" s="170" t="s">
        <v>118</v>
      </c>
    </row>
    <row r="82" spans="1:5" ht="15" customHeight="1" x14ac:dyDescent="0.2">
      <c r="A82" s="171" t="str">
        <f t="shared" si="1"/>
        <v>INDEC-CM - 31600-11</v>
      </c>
      <c r="B82" s="171">
        <v>31600</v>
      </c>
      <c r="C82" s="73" t="s">
        <v>49</v>
      </c>
      <c r="D82" s="171">
        <v>11</v>
      </c>
      <c r="E82" s="170" t="s">
        <v>119</v>
      </c>
    </row>
    <row r="83" spans="1:5" ht="15" customHeight="1" x14ac:dyDescent="0.2">
      <c r="A83" s="171" t="str">
        <f t="shared" si="1"/>
        <v>INDEC-CM - 37112-11</v>
      </c>
      <c r="B83" s="171">
        <v>37112</v>
      </c>
      <c r="C83" s="73" t="s">
        <v>49</v>
      </c>
      <c r="D83" s="171">
        <v>11</v>
      </c>
      <c r="E83" s="170" t="s">
        <v>120</v>
      </c>
    </row>
    <row r="84" spans="1:5" ht="15" customHeight="1" x14ac:dyDescent="0.2">
      <c r="A84" s="171" t="str">
        <f t="shared" si="1"/>
        <v>INDEC-CM - 41278-31</v>
      </c>
      <c r="B84" s="171">
        <v>41278</v>
      </c>
      <c r="C84" s="73" t="s">
        <v>49</v>
      </c>
      <c r="D84" s="171">
        <v>31</v>
      </c>
      <c r="E84" s="173" t="s">
        <v>121</v>
      </c>
    </row>
    <row r="85" spans="1:5" ht="15" customHeight="1" x14ac:dyDescent="0.2">
      <c r="A85" s="171" t="str">
        <f t="shared" si="1"/>
        <v>INDEC-CM - 41278-13</v>
      </c>
      <c r="B85" s="171">
        <v>41278</v>
      </c>
      <c r="C85" s="73" t="s">
        <v>49</v>
      </c>
      <c r="D85" s="171">
        <v>13</v>
      </c>
      <c r="E85" s="173" t="s">
        <v>122</v>
      </c>
    </row>
    <row r="86" spans="1:5" ht="15" customHeight="1" x14ac:dyDescent="0.2">
      <c r="A86" s="171" t="str">
        <f t="shared" si="1"/>
        <v>INDEC-CM - 37570-11</v>
      </c>
      <c r="B86" s="171">
        <v>37570</v>
      </c>
      <c r="C86" s="73" t="s">
        <v>49</v>
      </c>
      <c r="D86" s="171">
        <v>11</v>
      </c>
      <c r="E86" s="173" t="s">
        <v>123</v>
      </c>
    </row>
    <row r="87" spans="1:5" ht="15" customHeight="1" x14ac:dyDescent="0.2">
      <c r="A87" s="171" t="str">
        <f t="shared" si="1"/>
        <v>INDEC-CM - 43220-11</v>
      </c>
      <c r="B87" s="171">
        <v>43220</v>
      </c>
      <c r="C87" s="73" t="s">
        <v>49</v>
      </c>
      <c r="D87" s="171">
        <v>11</v>
      </c>
      <c r="E87" s="170" t="s">
        <v>124</v>
      </c>
    </row>
    <row r="88" spans="1:5" ht="15" customHeight="1" x14ac:dyDescent="0.2">
      <c r="A88" s="171" t="str">
        <f t="shared" si="1"/>
        <v>INDEC-CM - 43220-12</v>
      </c>
      <c r="B88" s="171">
        <v>43220</v>
      </c>
      <c r="C88" s="73" t="s">
        <v>49</v>
      </c>
      <c r="D88" s="171">
        <v>12</v>
      </c>
      <c r="E88" s="170" t="s">
        <v>125</v>
      </c>
    </row>
    <row r="89" spans="1:5" ht="15" customHeight="1" x14ac:dyDescent="0.2">
      <c r="A89" s="171" t="str">
        <f t="shared" si="1"/>
        <v>INDEC-CM - 43220-21</v>
      </c>
      <c r="B89" s="171">
        <v>43220</v>
      </c>
      <c r="C89" s="73" t="s">
        <v>49</v>
      </c>
      <c r="D89" s="171">
        <v>21</v>
      </c>
      <c r="E89" s="170" t="s">
        <v>126</v>
      </c>
    </row>
    <row r="90" spans="1:5" ht="15" customHeight="1" x14ac:dyDescent="0.2">
      <c r="A90" s="171" t="str">
        <f t="shared" si="1"/>
        <v>INDEC-CM - 43220-22</v>
      </c>
      <c r="B90" s="171">
        <v>43220</v>
      </c>
      <c r="C90" s="73" t="s">
        <v>49</v>
      </c>
      <c r="D90" s="171">
        <v>22</v>
      </c>
      <c r="E90" s="170" t="s">
        <v>127</v>
      </c>
    </row>
    <row r="91" spans="1:5" ht="15" customHeight="1" x14ac:dyDescent="0.2">
      <c r="A91" s="171" t="str">
        <f t="shared" si="1"/>
        <v>INDEC-CM - 43220-23</v>
      </c>
      <c r="B91" s="171">
        <v>43220</v>
      </c>
      <c r="C91" s="73" t="s">
        <v>49</v>
      </c>
      <c r="D91" s="171">
        <v>23</v>
      </c>
      <c r="E91" s="170" t="s">
        <v>128</v>
      </c>
    </row>
    <row r="92" spans="1:5" ht="15" customHeight="1" x14ac:dyDescent="0.2">
      <c r="A92" s="171" t="str">
        <f t="shared" si="1"/>
        <v>INDEC-CM - 43220-31</v>
      </c>
      <c r="B92" s="171">
        <v>43220</v>
      </c>
      <c r="C92" s="73" t="s">
        <v>49</v>
      </c>
      <c r="D92" s="171">
        <v>31</v>
      </c>
      <c r="E92" s="170" t="s">
        <v>129</v>
      </c>
    </row>
    <row r="93" spans="1:5" ht="15" customHeight="1" x14ac:dyDescent="0.2">
      <c r="A93" s="171" t="str">
        <f t="shared" si="1"/>
        <v>INDEC-CM - 43220-32</v>
      </c>
      <c r="B93" s="171">
        <v>43220</v>
      </c>
      <c r="C93" s="73" t="s">
        <v>49</v>
      </c>
      <c r="D93" s="171">
        <v>32</v>
      </c>
      <c r="E93" s="170" t="s">
        <v>130</v>
      </c>
    </row>
    <row r="94" spans="1:5" ht="15" customHeight="1" x14ac:dyDescent="0.2">
      <c r="A94" s="171" t="str">
        <f t="shared" si="1"/>
        <v>INDEC-CM - 41278-32</v>
      </c>
      <c r="B94" s="171">
        <v>41278</v>
      </c>
      <c r="C94" s="73" t="s">
        <v>49</v>
      </c>
      <c r="D94" s="171">
        <v>32</v>
      </c>
      <c r="E94" s="173" t="s">
        <v>131</v>
      </c>
    </row>
    <row r="95" spans="1:5" ht="15" customHeight="1" x14ac:dyDescent="0.2">
      <c r="A95" s="171" t="str">
        <f t="shared" si="1"/>
        <v>INDEC-CM - 36320-32</v>
      </c>
      <c r="B95" s="171">
        <v>36320</v>
      </c>
      <c r="C95" s="73" t="s">
        <v>49</v>
      </c>
      <c r="D95" s="171">
        <v>32</v>
      </c>
      <c r="E95" s="170" t="s">
        <v>132</v>
      </c>
    </row>
    <row r="96" spans="1:5" s="176" customFormat="1" ht="15" customHeight="1" x14ac:dyDescent="0.2">
      <c r="A96" s="174"/>
      <c r="B96" s="174"/>
      <c r="C96" s="175"/>
      <c r="D96" s="174"/>
      <c r="E96" s="177"/>
    </row>
    <row r="97" spans="1:5" ht="15" customHeight="1" x14ac:dyDescent="0.2">
      <c r="A97" s="171" t="str">
        <f t="shared" si="1"/>
        <v>INDEC-CM - 35110-11</v>
      </c>
      <c r="B97" s="171">
        <v>35110</v>
      </c>
      <c r="C97" s="73" t="s">
        <v>49</v>
      </c>
      <c r="D97" s="171">
        <v>11</v>
      </c>
      <c r="E97" s="170" t="s">
        <v>133</v>
      </c>
    </row>
    <row r="98" spans="1:5" ht="15" customHeight="1" x14ac:dyDescent="0.2">
      <c r="A98" s="171" t="str">
        <f t="shared" si="1"/>
        <v>INDEC-CM - 35110-12</v>
      </c>
      <c r="B98" s="171">
        <v>35110</v>
      </c>
      <c r="C98" s="73" t="s">
        <v>49</v>
      </c>
      <c r="D98" s="171">
        <v>12</v>
      </c>
      <c r="E98" s="170" t="s">
        <v>134</v>
      </c>
    </row>
    <row r="99" spans="1:5" ht="15" customHeight="1" x14ac:dyDescent="0.2">
      <c r="A99" s="171" t="str">
        <f t="shared" si="1"/>
        <v>INDEC-CM - 35110-21</v>
      </c>
      <c r="B99" s="171">
        <v>35110</v>
      </c>
      <c r="C99" s="73" t="s">
        <v>49</v>
      </c>
      <c r="D99" s="171">
        <v>21</v>
      </c>
      <c r="E99" s="170" t="s">
        <v>135</v>
      </c>
    </row>
    <row r="100" spans="1:5" ht="15" customHeight="1" x14ac:dyDescent="0.2">
      <c r="A100" s="171" t="str">
        <f t="shared" si="1"/>
        <v>INDEC-CM - 35110-22</v>
      </c>
      <c r="B100" s="171">
        <v>35110</v>
      </c>
      <c r="C100" s="73" t="s">
        <v>49</v>
      </c>
      <c r="D100" s="171">
        <v>22</v>
      </c>
      <c r="E100" s="170" t="s">
        <v>136</v>
      </c>
    </row>
    <row r="101" spans="1:5" ht="15" customHeight="1" x14ac:dyDescent="0.2">
      <c r="A101" s="171" t="str">
        <f t="shared" si="1"/>
        <v>INDEC-CM - 41547-11</v>
      </c>
      <c r="B101" s="171">
        <v>41547</v>
      </c>
      <c r="C101" s="73" t="s">
        <v>49</v>
      </c>
      <c r="D101" s="171">
        <v>11</v>
      </c>
      <c r="E101" s="170" t="s">
        <v>137</v>
      </c>
    </row>
    <row r="102" spans="1:5" s="176" customFormat="1" ht="9.75" customHeight="1" x14ac:dyDescent="0.2">
      <c r="A102" s="174"/>
      <c r="B102" s="174"/>
      <c r="C102" s="175"/>
      <c r="D102" s="174"/>
    </row>
    <row r="103" spans="1:5" s="176" customFormat="1" ht="9.75" customHeight="1" x14ac:dyDescent="0.2">
      <c r="A103" s="174"/>
      <c r="B103" s="174"/>
      <c r="C103" s="175"/>
      <c r="D103" s="174"/>
    </row>
    <row r="104" spans="1:5" s="176" customFormat="1" ht="9.75" customHeight="1" x14ac:dyDescent="0.2">
      <c r="A104" s="174"/>
      <c r="B104" s="174"/>
      <c r="C104" s="175"/>
      <c r="D104" s="174"/>
    </row>
    <row r="105" spans="1:5" ht="15" customHeight="1" x14ac:dyDescent="0.2">
      <c r="A105" s="171" t="str">
        <f t="shared" si="1"/>
        <v>INDEC-CM - 35110-61</v>
      </c>
      <c r="B105" s="171">
        <v>35110</v>
      </c>
      <c r="C105" s="73" t="s">
        <v>49</v>
      </c>
      <c r="D105" s="171">
        <v>61</v>
      </c>
      <c r="E105" s="170" t="s">
        <v>138</v>
      </c>
    </row>
    <row r="106" spans="1:5" ht="15" customHeight="1" x14ac:dyDescent="0.2">
      <c r="A106" s="171" t="str">
        <f t="shared" si="1"/>
        <v>INDEC-CM - 31600-53</v>
      </c>
      <c r="B106" s="171">
        <v>31600</v>
      </c>
      <c r="C106" s="73" t="s">
        <v>49</v>
      </c>
      <c r="D106" s="171">
        <v>53</v>
      </c>
      <c r="E106" s="170" t="s">
        <v>139</v>
      </c>
    </row>
    <row r="107" spans="1:5" ht="15" customHeight="1" x14ac:dyDescent="0.2">
      <c r="A107" s="171" t="str">
        <f t="shared" si="1"/>
        <v>INDEC-CM - 31600-51</v>
      </c>
      <c r="B107" s="171">
        <v>31600</v>
      </c>
      <c r="C107" s="73" t="s">
        <v>49</v>
      </c>
      <c r="D107" s="171">
        <v>51</v>
      </c>
      <c r="E107" s="170" t="s">
        <v>140</v>
      </c>
    </row>
    <row r="108" spans="1:5" ht="15" customHeight="1" x14ac:dyDescent="0.2">
      <c r="A108" s="171" t="str">
        <f t="shared" si="1"/>
        <v>INDEC-CM - 37550-21</v>
      </c>
      <c r="B108" s="171">
        <v>37550</v>
      </c>
      <c r="C108" s="73" t="s">
        <v>49</v>
      </c>
      <c r="D108" s="171">
        <v>21</v>
      </c>
      <c r="E108" s="170" t="s">
        <v>141</v>
      </c>
    </row>
    <row r="109" spans="1:5" ht="15" customHeight="1" x14ac:dyDescent="0.2">
      <c r="A109" s="171" t="str">
        <f t="shared" si="1"/>
        <v>INDEC-CM - 42999-41</v>
      </c>
      <c r="B109" s="171">
        <v>42999</v>
      </c>
      <c r="C109" s="73" t="s">
        <v>49</v>
      </c>
      <c r="D109" s="171">
        <v>41</v>
      </c>
      <c r="E109" s="170" t="s">
        <v>142</v>
      </c>
    </row>
    <row r="110" spans="1:5" ht="15" customHeight="1" x14ac:dyDescent="0.2">
      <c r="A110" s="171" t="str">
        <f t="shared" si="1"/>
        <v>INDEC-CM - 42911-53</v>
      </c>
      <c r="B110" s="171">
        <v>42911</v>
      </c>
      <c r="C110" s="73" t="s">
        <v>49</v>
      </c>
      <c r="D110" s="171">
        <v>53</v>
      </c>
      <c r="E110" s="170" t="s">
        <v>143</v>
      </c>
    </row>
    <row r="111" spans="1:5" ht="15" customHeight="1" x14ac:dyDescent="0.2">
      <c r="A111" s="171" t="str">
        <f t="shared" si="1"/>
        <v>INDEC-CM - 42911-52</v>
      </c>
      <c r="B111" s="171">
        <v>42911</v>
      </c>
      <c r="C111" s="73" t="s">
        <v>49</v>
      </c>
      <c r="D111" s="171">
        <v>52</v>
      </c>
      <c r="E111" s="170" t="s">
        <v>144</v>
      </c>
    </row>
    <row r="112" spans="1:5" ht="15" customHeight="1" x14ac:dyDescent="0.2">
      <c r="A112" s="171" t="str">
        <f t="shared" si="1"/>
        <v>INDEC-CM - 42911-51</v>
      </c>
      <c r="B112" s="171">
        <v>42911</v>
      </c>
      <c r="C112" s="73" t="s">
        <v>49</v>
      </c>
      <c r="D112" s="171">
        <v>51</v>
      </c>
      <c r="E112" s="170" t="s">
        <v>145</v>
      </c>
    </row>
    <row r="113" spans="1:5" ht="15" customHeight="1" x14ac:dyDescent="0.2">
      <c r="A113" s="171" t="str">
        <f t="shared" si="1"/>
        <v>INDEC-CM - 42911-43</v>
      </c>
      <c r="B113" s="171">
        <v>42911</v>
      </c>
      <c r="C113" s="73" t="s">
        <v>49</v>
      </c>
      <c r="D113" s="171">
        <v>43</v>
      </c>
      <c r="E113" s="170" t="s">
        <v>146</v>
      </c>
    </row>
    <row r="114" spans="1:5" ht="15" customHeight="1" x14ac:dyDescent="0.2">
      <c r="A114" s="171" t="str">
        <f t="shared" si="1"/>
        <v>INDEC-CM - 42911-42</v>
      </c>
      <c r="B114" s="171">
        <v>42911</v>
      </c>
      <c r="C114" s="73" t="s">
        <v>49</v>
      </c>
      <c r="D114" s="171">
        <v>42</v>
      </c>
      <c r="E114" s="170" t="s">
        <v>147</v>
      </c>
    </row>
    <row r="115" spans="1:5" ht="15" customHeight="1" x14ac:dyDescent="0.2">
      <c r="A115" s="171" t="str">
        <f t="shared" si="1"/>
        <v>INDEC-CM - 42911-41</v>
      </c>
      <c r="B115" s="171">
        <v>42911</v>
      </c>
      <c r="C115" s="73" t="s">
        <v>49</v>
      </c>
      <c r="D115" s="171">
        <v>41</v>
      </c>
      <c r="E115" s="170" t="s">
        <v>148</v>
      </c>
    </row>
    <row r="116" spans="1:5" ht="15" customHeight="1" x14ac:dyDescent="0.2">
      <c r="A116" s="171" t="str">
        <f t="shared" si="1"/>
        <v>INDEC-CM - 42911-56</v>
      </c>
      <c r="B116" s="171">
        <v>42911</v>
      </c>
      <c r="C116" s="73" t="s">
        <v>49</v>
      </c>
      <c r="D116" s="171">
        <v>56</v>
      </c>
      <c r="E116" s="170" t="s">
        <v>149</v>
      </c>
    </row>
    <row r="117" spans="1:5" ht="15" customHeight="1" x14ac:dyDescent="0.2">
      <c r="A117" s="171" t="str">
        <f t="shared" si="1"/>
        <v>INDEC-CM - 42911-55</v>
      </c>
      <c r="B117" s="171">
        <v>42911</v>
      </c>
      <c r="C117" s="73" t="s">
        <v>49</v>
      </c>
      <c r="D117" s="171">
        <v>55</v>
      </c>
      <c r="E117" s="170" t="s">
        <v>150</v>
      </c>
    </row>
    <row r="118" spans="1:5" ht="15" customHeight="1" x14ac:dyDescent="0.2">
      <c r="A118" s="171" t="str">
        <f t="shared" si="1"/>
        <v>INDEC-CM - 42911-54</v>
      </c>
      <c r="B118" s="171">
        <v>42911</v>
      </c>
      <c r="C118" s="73" t="s">
        <v>49</v>
      </c>
      <c r="D118" s="171">
        <v>54</v>
      </c>
      <c r="E118" s="170" t="s">
        <v>151</v>
      </c>
    </row>
    <row r="119" spans="1:5" ht="15" customHeight="1" x14ac:dyDescent="0.2">
      <c r="A119" s="171" t="str">
        <f t="shared" si="1"/>
        <v>INDEC-CM - 42911-32</v>
      </c>
      <c r="B119" s="171">
        <v>42911</v>
      </c>
      <c r="C119" s="73" t="s">
        <v>49</v>
      </c>
      <c r="D119" s="171">
        <v>32</v>
      </c>
      <c r="E119" s="170" t="s">
        <v>152</v>
      </c>
    </row>
    <row r="120" spans="1:5" ht="15" customHeight="1" x14ac:dyDescent="0.2">
      <c r="A120" s="171" t="str">
        <f t="shared" si="1"/>
        <v>INDEC-CM - 42911-31</v>
      </c>
      <c r="B120" s="171">
        <v>42911</v>
      </c>
      <c r="C120" s="73" t="s">
        <v>49</v>
      </c>
      <c r="D120" s="171">
        <v>31</v>
      </c>
      <c r="E120" s="170" t="s">
        <v>153</v>
      </c>
    </row>
    <row r="121" spans="1:5" ht="15" customHeight="1" x14ac:dyDescent="0.2">
      <c r="A121" s="171" t="str">
        <f t="shared" si="1"/>
        <v>INDEC-CM - 42911-59</v>
      </c>
      <c r="B121" s="171">
        <v>42911</v>
      </c>
      <c r="C121" s="73" t="s">
        <v>49</v>
      </c>
      <c r="D121" s="171">
        <v>59</v>
      </c>
      <c r="E121" s="170" t="s">
        <v>154</v>
      </c>
    </row>
    <row r="122" spans="1:5" ht="15" customHeight="1" x14ac:dyDescent="0.2">
      <c r="A122" s="171" t="str">
        <f t="shared" si="1"/>
        <v>INDEC-CM - 42911-58</v>
      </c>
      <c r="B122" s="171">
        <v>42911</v>
      </c>
      <c r="C122" s="73" t="s">
        <v>49</v>
      </c>
      <c r="D122" s="171">
        <v>58</v>
      </c>
      <c r="E122" s="173" t="s">
        <v>155</v>
      </c>
    </row>
    <row r="123" spans="1:5" ht="15" customHeight="1" x14ac:dyDescent="0.2">
      <c r="A123" s="171" t="str">
        <f t="shared" si="1"/>
        <v>INDEC-CM - 42911-57</v>
      </c>
      <c r="B123" s="171">
        <v>42911</v>
      </c>
      <c r="C123" s="73" t="s">
        <v>49</v>
      </c>
      <c r="D123" s="171">
        <v>57</v>
      </c>
      <c r="E123" s="173" t="s">
        <v>156</v>
      </c>
    </row>
    <row r="124" spans="1:5" ht="15" customHeight="1" x14ac:dyDescent="0.2">
      <c r="A124" s="171" t="str">
        <f t="shared" si="1"/>
        <v>INDEC-CM - 43923-21</v>
      </c>
      <c r="B124" s="171">
        <v>43923</v>
      </c>
      <c r="C124" s="73" t="s">
        <v>49</v>
      </c>
      <c r="D124" s="171">
        <v>21</v>
      </c>
      <c r="E124" s="173" t="s">
        <v>157</v>
      </c>
    </row>
    <row r="125" spans="1:5" ht="15" customHeight="1" x14ac:dyDescent="0.2">
      <c r="A125" s="171" t="str">
        <f t="shared" si="1"/>
        <v>INDEC-CM - 37510-11</v>
      </c>
      <c r="B125" s="171">
        <v>37510</v>
      </c>
      <c r="C125" s="73" t="s">
        <v>49</v>
      </c>
      <c r="D125" s="171">
        <v>11</v>
      </c>
      <c r="E125" s="170" t="s">
        <v>158</v>
      </c>
    </row>
    <row r="126" spans="1:5" ht="15" customHeight="1" x14ac:dyDescent="0.2">
      <c r="A126" s="171" t="str">
        <f t="shared" si="1"/>
        <v>INDEC-CM - 44821-31</v>
      </c>
      <c r="B126" s="171">
        <v>44821</v>
      </c>
      <c r="C126" s="73" t="s">
        <v>49</v>
      </c>
      <c r="D126" s="171">
        <v>31</v>
      </c>
      <c r="E126" s="170" t="s">
        <v>159</v>
      </c>
    </row>
    <row r="127" spans="1:5" ht="15" customHeight="1" x14ac:dyDescent="0.2">
      <c r="A127" s="171" t="str">
        <f t="shared" si="1"/>
        <v>INDEC-CM - 46531-12</v>
      </c>
      <c r="B127" s="171">
        <v>46531</v>
      </c>
      <c r="C127" s="73" t="s">
        <v>49</v>
      </c>
      <c r="D127" s="171">
        <v>12</v>
      </c>
      <c r="E127" s="173" t="s">
        <v>160</v>
      </c>
    </row>
    <row r="128" spans="1:5" ht="15" customHeight="1" x14ac:dyDescent="0.2">
      <c r="A128" s="171" t="str">
        <f t="shared" si="1"/>
        <v>INDEC-CM - 37210-13</v>
      </c>
      <c r="B128" s="171">
        <v>37210</v>
      </c>
      <c r="C128" s="73" t="s">
        <v>49</v>
      </c>
      <c r="D128" s="171">
        <v>13</v>
      </c>
      <c r="E128" s="170" t="s">
        <v>161</v>
      </c>
    </row>
    <row r="129" spans="1:5" ht="15" customHeight="1" x14ac:dyDescent="0.2">
      <c r="A129" s="171" t="str">
        <f t="shared" si="1"/>
        <v>INDEC-CM - 37210-12</v>
      </c>
      <c r="B129" s="171">
        <v>37210</v>
      </c>
      <c r="C129" s="73" t="s">
        <v>49</v>
      </c>
      <c r="D129" s="171">
        <v>12</v>
      </c>
      <c r="E129" s="170" t="s">
        <v>162</v>
      </c>
    </row>
    <row r="130" spans="1:5" ht="15" customHeight="1" x14ac:dyDescent="0.2">
      <c r="A130" s="171" t="str">
        <f t="shared" si="1"/>
        <v>INDEC-CM - 37210-11</v>
      </c>
      <c r="B130" s="171">
        <v>37210</v>
      </c>
      <c r="C130" s="73" t="s">
        <v>49</v>
      </c>
      <c r="D130" s="171">
        <v>11</v>
      </c>
      <c r="E130" s="173" t="s">
        <v>163</v>
      </c>
    </row>
    <row r="131" spans="1:5" ht="15" customHeight="1" x14ac:dyDescent="0.2">
      <c r="A131" s="171" t="str">
        <f t="shared" si="1"/>
        <v>INDEC-CM - 46212-11</v>
      </c>
      <c r="B131" s="171">
        <v>46212</v>
      </c>
      <c r="C131" s="73" t="s">
        <v>49</v>
      </c>
      <c r="D131" s="171">
        <v>11</v>
      </c>
      <c r="E131" s="170" t="s">
        <v>164</v>
      </c>
    </row>
    <row r="132" spans="1:5" ht="15" customHeight="1" x14ac:dyDescent="0.2">
      <c r="A132" s="171" t="str">
        <f t="shared" si="1"/>
        <v>INDEC-CM - 46212-51</v>
      </c>
      <c r="B132" s="171">
        <v>46212</v>
      </c>
      <c r="C132" s="73" t="s">
        <v>49</v>
      </c>
      <c r="D132" s="171">
        <v>51</v>
      </c>
      <c r="E132" s="170" t="s">
        <v>165</v>
      </c>
    </row>
    <row r="133" spans="1:5" ht="15" customHeight="1" x14ac:dyDescent="0.2">
      <c r="A133" s="171" t="str">
        <f t="shared" si="1"/>
        <v>INDEC-CM - 46212-31</v>
      </c>
      <c r="B133" s="171">
        <v>46212</v>
      </c>
      <c r="C133" s="73" t="s">
        <v>49</v>
      </c>
      <c r="D133" s="171">
        <v>31</v>
      </c>
      <c r="E133" s="170" t="s">
        <v>166</v>
      </c>
    </row>
    <row r="134" spans="1:5" ht="15" customHeight="1" x14ac:dyDescent="0.2">
      <c r="A134" s="171" t="str">
        <f t="shared" ref="A134:A197" si="2">CONCATENATE("INDEC-CM - ",B134,C134,D134)</f>
        <v>INDEC-CM - 46212-41</v>
      </c>
      <c r="B134" s="171">
        <v>46212</v>
      </c>
      <c r="C134" s="73" t="s">
        <v>49</v>
      </c>
      <c r="D134" s="171">
        <v>41</v>
      </c>
      <c r="E134" s="170" t="s">
        <v>167</v>
      </c>
    </row>
    <row r="135" spans="1:5" ht="15" customHeight="1" x14ac:dyDescent="0.2">
      <c r="A135" s="171" t="str">
        <f t="shared" si="2"/>
        <v>INDEC-CM - 42999-51</v>
      </c>
      <c r="B135" s="171">
        <v>42999</v>
      </c>
      <c r="C135" s="73" t="s">
        <v>49</v>
      </c>
      <c r="D135" s="171">
        <v>51</v>
      </c>
      <c r="E135" s="170" t="s">
        <v>168</v>
      </c>
    </row>
    <row r="136" spans="1:5" ht="15" customHeight="1" x14ac:dyDescent="0.2">
      <c r="A136" s="171" t="str">
        <f t="shared" si="2"/>
        <v>INDEC-CM - 35110-51</v>
      </c>
      <c r="B136" s="171">
        <v>35110</v>
      </c>
      <c r="C136" s="73" t="s">
        <v>49</v>
      </c>
      <c r="D136" s="171">
        <v>51</v>
      </c>
      <c r="E136" s="170" t="s">
        <v>169</v>
      </c>
    </row>
    <row r="137" spans="1:5" ht="15" customHeight="1" x14ac:dyDescent="0.2">
      <c r="A137" s="171" t="str">
        <f t="shared" si="2"/>
        <v>INDEC-CM - 37350-11</v>
      </c>
      <c r="B137" s="171">
        <v>37350</v>
      </c>
      <c r="C137" s="73" t="s">
        <v>49</v>
      </c>
      <c r="D137" s="171">
        <v>11</v>
      </c>
      <c r="E137" s="170" t="s">
        <v>170</v>
      </c>
    </row>
    <row r="138" spans="1:5" ht="15" customHeight="1" x14ac:dyDescent="0.2">
      <c r="A138" s="171" t="str">
        <f t="shared" si="2"/>
        <v>INDEC-CM - 37350-41</v>
      </c>
      <c r="B138" s="171">
        <v>37350</v>
      </c>
      <c r="C138" s="73" t="s">
        <v>49</v>
      </c>
      <c r="D138" s="171">
        <v>41</v>
      </c>
      <c r="E138" s="170" t="s">
        <v>171</v>
      </c>
    </row>
    <row r="139" spans="1:5" ht="15" customHeight="1" x14ac:dyDescent="0.2">
      <c r="A139" s="171" t="str">
        <f t="shared" si="2"/>
        <v>INDEC-CM - 37350-21</v>
      </c>
      <c r="B139" s="171">
        <v>37350</v>
      </c>
      <c r="C139" s="73" t="s">
        <v>49</v>
      </c>
      <c r="D139" s="171">
        <v>21</v>
      </c>
      <c r="E139" s="170" t="s">
        <v>172</v>
      </c>
    </row>
    <row r="140" spans="1:5" ht="15" customHeight="1" x14ac:dyDescent="0.2">
      <c r="A140" s="171" t="str">
        <f t="shared" si="2"/>
        <v>INDEC-CM - 37350-31</v>
      </c>
      <c r="B140" s="171">
        <v>37350</v>
      </c>
      <c r="C140" s="73" t="s">
        <v>49</v>
      </c>
      <c r="D140" s="171">
        <v>31</v>
      </c>
      <c r="E140" s="170" t="s">
        <v>173</v>
      </c>
    </row>
    <row r="141" spans="1:5" ht="15" customHeight="1" x14ac:dyDescent="0.2">
      <c r="A141" s="171" t="str">
        <f t="shared" si="2"/>
        <v>INDEC-CM - 37210-32</v>
      </c>
      <c r="B141" s="171">
        <v>37210</v>
      </c>
      <c r="C141" s="73" t="s">
        <v>49</v>
      </c>
      <c r="D141" s="171">
        <v>32</v>
      </c>
      <c r="E141" s="170" t="s">
        <v>174</v>
      </c>
    </row>
    <row r="142" spans="1:5" ht="15" customHeight="1" x14ac:dyDescent="0.2">
      <c r="A142" s="171" t="str">
        <f t="shared" si="2"/>
        <v>INDEC-CM - 37210-31</v>
      </c>
      <c r="B142" s="171">
        <v>37210</v>
      </c>
      <c r="C142" s="73" t="s">
        <v>49</v>
      </c>
      <c r="D142" s="171">
        <v>31</v>
      </c>
      <c r="E142" s="170" t="s">
        <v>175</v>
      </c>
    </row>
    <row r="143" spans="1:5" ht="15" customHeight="1" x14ac:dyDescent="0.2">
      <c r="A143" s="171" t="str">
        <f t="shared" si="2"/>
        <v>INDEC-CM - 37210-33</v>
      </c>
      <c r="B143" s="171">
        <v>37210</v>
      </c>
      <c r="C143" s="73" t="s">
        <v>49</v>
      </c>
      <c r="D143" s="171">
        <v>33</v>
      </c>
      <c r="E143" s="170" t="s">
        <v>176</v>
      </c>
    </row>
    <row r="144" spans="1:5" ht="15" customHeight="1" x14ac:dyDescent="0.2">
      <c r="A144" s="171" t="str">
        <f t="shared" si="2"/>
        <v>INDEC-CM - 31210-41</v>
      </c>
      <c r="B144" s="171">
        <v>31210</v>
      </c>
      <c r="C144" s="73" t="s">
        <v>49</v>
      </c>
      <c r="D144" s="171">
        <v>41</v>
      </c>
      <c r="E144" s="170" t="s">
        <v>177</v>
      </c>
    </row>
    <row r="145" spans="1:5" ht="15" customHeight="1" x14ac:dyDescent="0.2">
      <c r="A145" s="171" t="str">
        <f t="shared" si="2"/>
        <v>INDEC-CM - 43240-21</v>
      </c>
      <c r="B145" s="171">
        <v>43240</v>
      </c>
      <c r="C145" s="73" t="s">
        <v>49</v>
      </c>
      <c r="D145" s="171">
        <v>21</v>
      </c>
      <c r="E145" s="170" t="s">
        <v>178</v>
      </c>
    </row>
    <row r="146" spans="1:5" ht="15" customHeight="1" x14ac:dyDescent="0.2">
      <c r="A146" s="171" t="str">
        <f t="shared" si="2"/>
        <v>INDEC-CM - 43240-32</v>
      </c>
      <c r="B146" s="171">
        <v>43240</v>
      </c>
      <c r="C146" s="73" t="s">
        <v>49</v>
      </c>
      <c r="D146" s="171">
        <v>32</v>
      </c>
      <c r="E146" s="170" t="s">
        <v>179</v>
      </c>
    </row>
    <row r="147" spans="1:5" ht="15" customHeight="1" x14ac:dyDescent="0.2">
      <c r="A147" s="171" t="str">
        <f t="shared" si="2"/>
        <v>INDEC-CM - 43240-31</v>
      </c>
      <c r="B147" s="171">
        <v>43240</v>
      </c>
      <c r="C147" s="73" t="s">
        <v>49</v>
      </c>
      <c r="D147" s="171">
        <v>31</v>
      </c>
      <c r="E147" s="170" t="s">
        <v>180</v>
      </c>
    </row>
    <row r="148" spans="1:5" ht="15" customHeight="1" x14ac:dyDescent="0.2">
      <c r="A148" s="171" t="str">
        <f t="shared" si="2"/>
        <v>INDEC-CM - 43240-41</v>
      </c>
      <c r="B148" s="171">
        <v>43240</v>
      </c>
      <c r="C148" s="73" t="s">
        <v>49</v>
      </c>
      <c r="D148" s="171">
        <v>41</v>
      </c>
      <c r="E148" s="170" t="s">
        <v>181</v>
      </c>
    </row>
    <row r="149" spans="1:5" ht="15" customHeight="1" x14ac:dyDescent="0.2">
      <c r="A149" s="171" t="str">
        <f t="shared" si="2"/>
        <v>INDEC-CM - 37540-32</v>
      </c>
      <c r="B149" s="171">
        <v>37540</v>
      </c>
      <c r="C149" s="73" t="s">
        <v>49</v>
      </c>
      <c r="D149" s="171">
        <v>32</v>
      </c>
      <c r="E149" s="173" t="s">
        <v>182</v>
      </c>
    </row>
    <row r="150" spans="1:5" ht="15" customHeight="1" x14ac:dyDescent="0.2">
      <c r="A150" s="171" t="str">
        <f t="shared" si="2"/>
        <v>INDEC-CM - 37540-31</v>
      </c>
      <c r="B150" s="171">
        <v>37540</v>
      </c>
      <c r="C150" s="73" t="s">
        <v>49</v>
      </c>
      <c r="D150" s="171">
        <v>31</v>
      </c>
      <c r="E150" s="170" t="s">
        <v>183</v>
      </c>
    </row>
    <row r="151" spans="1:5" ht="15" customHeight="1" x14ac:dyDescent="0.2">
      <c r="A151" s="171" t="str">
        <f t="shared" si="2"/>
        <v>INDEC-CM - 31210-21</v>
      </c>
      <c r="B151" s="171">
        <v>31210</v>
      </c>
      <c r="C151" s="73" t="s">
        <v>49</v>
      </c>
      <c r="D151" s="171">
        <v>21</v>
      </c>
      <c r="E151" s="173" t="s">
        <v>184</v>
      </c>
    </row>
    <row r="152" spans="1:5" ht="15" customHeight="1" x14ac:dyDescent="0.2">
      <c r="A152" s="171" t="str">
        <f t="shared" si="2"/>
        <v>INDEC-CM - 42911-61</v>
      </c>
      <c r="B152" s="171">
        <v>42911</v>
      </c>
      <c r="C152" s="73" t="s">
        <v>49</v>
      </c>
      <c r="D152" s="171">
        <v>61</v>
      </c>
      <c r="E152" s="173" t="s">
        <v>185</v>
      </c>
    </row>
    <row r="153" spans="1:5" ht="15" customHeight="1" x14ac:dyDescent="0.2">
      <c r="A153" s="171" t="str">
        <f t="shared" si="2"/>
        <v>INDEC-CM - 43923-11</v>
      </c>
      <c r="B153" s="171">
        <v>43923</v>
      </c>
      <c r="C153" s="73" t="s">
        <v>49</v>
      </c>
      <c r="D153" s="171">
        <v>11</v>
      </c>
      <c r="E153" s="173" t="s">
        <v>186</v>
      </c>
    </row>
    <row r="154" spans="1:5" ht="15" customHeight="1" x14ac:dyDescent="0.2">
      <c r="A154" s="171" t="str">
        <f t="shared" si="2"/>
        <v>INDEC-CM - 37930-12</v>
      </c>
      <c r="B154" s="171">
        <v>37930</v>
      </c>
      <c r="C154" s="73" t="s">
        <v>49</v>
      </c>
      <c r="D154" s="171">
        <v>12</v>
      </c>
      <c r="E154" s="170" t="s">
        <v>187</v>
      </c>
    </row>
    <row r="155" spans="1:5" ht="15" customHeight="1" x14ac:dyDescent="0.2">
      <c r="A155" s="171" t="str">
        <f t="shared" si="2"/>
        <v>INDEC-CM - 37930-11</v>
      </c>
      <c r="B155" s="171">
        <v>37930</v>
      </c>
      <c r="C155" s="73" t="s">
        <v>49</v>
      </c>
      <c r="D155" s="171">
        <v>11</v>
      </c>
      <c r="E155" s="170" t="s">
        <v>188</v>
      </c>
    </row>
    <row r="156" spans="1:5" ht="15" customHeight="1" x14ac:dyDescent="0.2">
      <c r="A156" s="171" t="str">
        <f t="shared" si="2"/>
        <v>INDEC-CM - 42999-61</v>
      </c>
      <c r="B156" s="171">
        <v>42999</v>
      </c>
      <c r="C156" s="73" t="s">
        <v>49</v>
      </c>
      <c r="D156" s="171">
        <v>61</v>
      </c>
      <c r="E156" s="173" t="s">
        <v>189</v>
      </c>
    </row>
    <row r="157" spans="1:5" ht="15" customHeight="1" x14ac:dyDescent="0.2">
      <c r="A157" s="171" t="str">
        <f t="shared" si="2"/>
        <v>INDEC-CM - 42999-62</v>
      </c>
      <c r="B157" s="171">
        <v>42999</v>
      </c>
      <c r="C157" s="73" t="s">
        <v>49</v>
      </c>
      <c r="D157" s="171">
        <v>62</v>
      </c>
      <c r="E157" s="173" t="s">
        <v>190</v>
      </c>
    </row>
    <row r="158" spans="1:5" ht="15" customHeight="1" x14ac:dyDescent="0.2">
      <c r="A158" s="171" t="str">
        <f t="shared" si="2"/>
        <v>INDEC-CM - 37610-11</v>
      </c>
      <c r="B158" s="171">
        <v>37610</v>
      </c>
      <c r="C158" s="73" t="s">
        <v>49</v>
      </c>
      <c r="D158" s="171">
        <v>11</v>
      </c>
      <c r="E158" s="173" t="s">
        <v>191</v>
      </c>
    </row>
    <row r="159" spans="1:5" ht="15" customHeight="1" x14ac:dyDescent="0.2">
      <c r="A159" s="171" t="str">
        <f t="shared" si="2"/>
        <v>INDEC-CM - 37610-12</v>
      </c>
      <c r="B159" s="171">
        <v>37610</v>
      </c>
      <c r="C159" s="73" t="s">
        <v>49</v>
      </c>
      <c r="D159" s="171">
        <v>12</v>
      </c>
      <c r="E159" s="173" t="s">
        <v>192</v>
      </c>
    </row>
    <row r="160" spans="1:5" ht="15" customHeight="1" x14ac:dyDescent="0.2">
      <c r="A160" s="171" t="str">
        <f t="shared" si="2"/>
        <v>INDEC-CM - 42943-11</v>
      </c>
      <c r="B160" s="171">
        <v>42943</v>
      </c>
      <c r="C160" s="73" t="s">
        <v>49</v>
      </c>
      <c r="D160" s="171">
        <v>11</v>
      </c>
      <c r="E160" s="173" t="s">
        <v>193</v>
      </c>
    </row>
    <row r="161" spans="1:5" ht="15" customHeight="1" x14ac:dyDescent="0.2">
      <c r="A161" s="171" t="str">
        <f t="shared" si="2"/>
        <v>INDEC-CM - 37540-11</v>
      </c>
      <c r="B161" s="171">
        <v>37540</v>
      </c>
      <c r="C161" s="73" t="s">
        <v>49</v>
      </c>
      <c r="D161" s="171">
        <v>11</v>
      </c>
      <c r="E161" s="170" t="s">
        <v>194</v>
      </c>
    </row>
    <row r="162" spans="1:5" ht="15" customHeight="1" x14ac:dyDescent="0.2">
      <c r="A162" s="171" t="str">
        <f t="shared" si="2"/>
        <v>INDEC-CM - 38130-16</v>
      </c>
      <c r="B162" s="171">
        <v>38130</v>
      </c>
      <c r="C162" s="73" t="s">
        <v>49</v>
      </c>
      <c r="D162" s="171">
        <v>16</v>
      </c>
      <c r="E162" s="173" t="s">
        <v>195</v>
      </c>
    </row>
    <row r="163" spans="1:5" ht="15" customHeight="1" x14ac:dyDescent="0.2">
      <c r="A163" s="171" t="str">
        <f t="shared" si="2"/>
        <v>INDEC-CM - 38130-15</v>
      </c>
      <c r="B163" s="171">
        <v>38130</v>
      </c>
      <c r="C163" s="73" t="s">
        <v>49</v>
      </c>
      <c r="D163" s="171">
        <v>15</v>
      </c>
      <c r="E163" s="173" t="s">
        <v>196</v>
      </c>
    </row>
    <row r="164" spans="1:5" ht="15" customHeight="1" x14ac:dyDescent="0.2">
      <c r="A164" s="171" t="str">
        <f t="shared" si="2"/>
        <v>INDEC-CM - 38130-14</v>
      </c>
      <c r="B164" s="171">
        <v>38130</v>
      </c>
      <c r="C164" s="73" t="s">
        <v>49</v>
      </c>
      <c r="D164" s="171">
        <v>14</v>
      </c>
      <c r="E164" s="173" t="s">
        <v>197</v>
      </c>
    </row>
    <row r="165" spans="1:5" ht="15" customHeight="1" x14ac:dyDescent="0.2">
      <c r="A165" s="171" t="str">
        <f t="shared" si="2"/>
        <v>INDEC-CM - 35490-11</v>
      </c>
      <c r="B165" s="171">
        <v>35490</v>
      </c>
      <c r="C165" s="73" t="s">
        <v>49</v>
      </c>
      <c r="D165" s="171">
        <v>11</v>
      </c>
      <c r="E165" s="170" t="s">
        <v>198</v>
      </c>
    </row>
    <row r="166" spans="1:5" ht="15" customHeight="1" x14ac:dyDescent="0.2">
      <c r="A166" s="171" t="str">
        <f t="shared" si="2"/>
        <v>INDEC-CM - 41251-11</v>
      </c>
      <c r="B166" s="171">
        <v>41251</v>
      </c>
      <c r="C166" s="73" t="s">
        <v>49</v>
      </c>
      <c r="D166" s="171">
        <v>11</v>
      </c>
      <c r="E166" s="173" t="s">
        <v>199</v>
      </c>
    </row>
    <row r="167" spans="1:5" s="176" customFormat="1" ht="15" customHeight="1" x14ac:dyDescent="0.2">
      <c r="A167" s="174"/>
      <c r="B167" s="174"/>
      <c r="C167" s="175"/>
      <c r="D167" s="174"/>
      <c r="E167" s="177"/>
    </row>
    <row r="168" spans="1:5" ht="15" customHeight="1" x14ac:dyDescent="0.2">
      <c r="A168" s="171" t="str">
        <f t="shared" si="2"/>
        <v>INDEC-CM - 42911-71</v>
      </c>
      <c r="B168" s="171">
        <v>42911</v>
      </c>
      <c r="C168" s="73" t="s">
        <v>49</v>
      </c>
      <c r="D168" s="171">
        <v>71</v>
      </c>
      <c r="E168" s="173" t="s">
        <v>200</v>
      </c>
    </row>
    <row r="169" spans="1:5" ht="15" customHeight="1" x14ac:dyDescent="0.2">
      <c r="A169" s="171" t="str">
        <f t="shared" si="2"/>
        <v>INDEC-CM - 37210-42</v>
      </c>
      <c r="B169" s="171">
        <v>37210</v>
      </c>
      <c r="C169" s="73" t="s">
        <v>49</v>
      </c>
      <c r="D169" s="171">
        <v>42</v>
      </c>
      <c r="E169" s="173" t="s">
        <v>201</v>
      </c>
    </row>
    <row r="170" spans="1:5" ht="15" customHeight="1" x14ac:dyDescent="0.2">
      <c r="A170" s="171" t="str">
        <f t="shared" si="2"/>
        <v>INDEC-CM - 37210-41</v>
      </c>
      <c r="B170" s="171">
        <v>37210</v>
      </c>
      <c r="C170" s="73" t="s">
        <v>49</v>
      </c>
      <c r="D170" s="171">
        <v>41</v>
      </c>
      <c r="E170" s="173" t="s">
        <v>202</v>
      </c>
    </row>
    <row r="171" spans="1:5" ht="15" customHeight="1" x14ac:dyDescent="0.2">
      <c r="A171" s="171" t="str">
        <f t="shared" si="2"/>
        <v>INDEC-CM - 36930-11</v>
      </c>
      <c r="B171" s="171">
        <v>36930</v>
      </c>
      <c r="C171" s="73" t="s">
        <v>49</v>
      </c>
      <c r="D171" s="171">
        <v>11</v>
      </c>
      <c r="E171" s="170" t="s">
        <v>203</v>
      </c>
    </row>
    <row r="172" spans="1:5" ht="15" customHeight="1" x14ac:dyDescent="0.2">
      <c r="A172" s="171" t="str">
        <f t="shared" si="2"/>
        <v>INDEC-CM - 36950-21</v>
      </c>
      <c r="B172" s="171">
        <v>36950</v>
      </c>
      <c r="C172" s="73" t="s">
        <v>49</v>
      </c>
      <c r="D172" s="171">
        <v>21</v>
      </c>
      <c r="E172" s="170" t="s">
        <v>204</v>
      </c>
    </row>
    <row r="173" spans="1:5" ht="15" customHeight="1" x14ac:dyDescent="0.2">
      <c r="A173" s="171" t="str">
        <f t="shared" si="2"/>
        <v>INDEC-CM - 35110-31</v>
      </c>
      <c r="B173" s="171">
        <v>35110</v>
      </c>
      <c r="C173" s="73" t="s">
        <v>49</v>
      </c>
      <c r="D173" s="171">
        <v>31</v>
      </c>
      <c r="E173" s="170" t="s">
        <v>205</v>
      </c>
    </row>
    <row r="174" spans="1:5" ht="15" customHeight="1" x14ac:dyDescent="0.2">
      <c r="A174" s="171" t="str">
        <f t="shared" si="2"/>
        <v>INDEC-CM - 35110-32</v>
      </c>
      <c r="B174" s="171">
        <v>35110</v>
      </c>
      <c r="C174" s="73" t="s">
        <v>49</v>
      </c>
      <c r="D174" s="171">
        <v>32</v>
      </c>
      <c r="E174" s="170" t="s">
        <v>206</v>
      </c>
    </row>
    <row r="175" spans="1:5" ht="15" customHeight="1" x14ac:dyDescent="0.2">
      <c r="A175" s="171" t="str">
        <f t="shared" si="2"/>
        <v>INDEC-CM - 37940-11</v>
      </c>
      <c r="B175" s="171">
        <v>37940</v>
      </c>
      <c r="C175" s="73" t="s">
        <v>49</v>
      </c>
      <c r="D175" s="171">
        <v>11</v>
      </c>
      <c r="E175" s="170" t="s">
        <v>207</v>
      </c>
    </row>
    <row r="176" spans="1:5" ht="15" customHeight="1" x14ac:dyDescent="0.2">
      <c r="A176" s="171" t="str">
        <f t="shared" si="2"/>
        <v>INDEC-CM - 35110-71</v>
      </c>
      <c r="B176" s="171">
        <v>35110</v>
      </c>
      <c r="C176" s="73" t="s">
        <v>49</v>
      </c>
      <c r="D176" s="171">
        <v>71</v>
      </c>
      <c r="E176" s="170" t="s">
        <v>208</v>
      </c>
    </row>
    <row r="177" spans="1:5" ht="15" customHeight="1" x14ac:dyDescent="0.2">
      <c r="A177" s="171" t="str">
        <f t="shared" si="2"/>
        <v>INDEC-CM - 31210-31</v>
      </c>
      <c r="B177" s="171">
        <v>31210</v>
      </c>
      <c r="C177" s="73" t="s">
        <v>49</v>
      </c>
      <c r="D177" s="171">
        <v>31</v>
      </c>
      <c r="E177" s="170" t="s">
        <v>209</v>
      </c>
    </row>
    <row r="178" spans="1:5" ht="15" customHeight="1" x14ac:dyDescent="0.2">
      <c r="A178" s="171" t="str">
        <f t="shared" si="2"/>
        <v>INDEC-CM - 31210-32</v>
      </c>
      <c r="B178" s="171">
        <v>31210</v>
      </c>
      <c r="C178" s="73" t="s">
        <v>49</v>
      </c>
      <c r="D178" s="171">
        <v>32</v>
      </c>
      <c r="E178" s="170" t="s">
        <v>210</v>
      </c>
    </row>
    <row r="179" spans="1:5" ht="15" customHeight="1" x14ac:dyDescent="0.2">
      <c r="A179" s="171" t="str">
        <f t="shared" si="2"/>
        <v>INDEC-CM - 41541-11</v>
      </c>
      <c r="B179" s="171">
        <v>41541</v>
      </c>
      <c r="C179" s="73" t="s">
        <v>49</v>
      </c>
      <c r="D179" s="171">
        <v>11</v>
      </c>
      <c r="E179" s="170" t="s">
        <v>211</v>
      </c>
    </row>
    <row r="180" spans="1:5" ht="15" customHeight="1" x14ac:dyDescent="0.2">
      <c r="A180" s="171" t="str">
        <f t="shared" si="2"/>
        <v>INDEC-CM - 34720-11</v>
      </c>
      <c r="B180" s="171">
        <v>34720</v>
      </c>
      <c r="C180" s="73" t="s">
        <v>49</v>
      </c>
      <c r="D180" s="171">
        <v>11</v>
      </c>
      <c r="E180" s="173" t="s">
        <v>212</v>
      </c>
    </row>
    <row r="181" spans="1:5" ht="15" customHeight="1" x14ac:dyDescent="0.2">
      <c r="A181" s="171" t="str">
        <f t="shared" si="2"/>
        <v>INDEC-CM - 47220-11</v>
      </c>
      <c r="B181" s="171">
        <v>47220</v>
      </c>
      <c r="C181" s="73" t="s">
        <v>49</v>
      </c>
      <c r="D181" s="171">
        <v>11</v>
      </c>
      <c r="E181" s="173" t="s">
        <v>213</v>
      </c>
    </row>
    <row r="182" spans="1:5" ht="15" customHeight="1" x14ac:dyDescent="0.2">
      <c r="A182" s="171" t="str">
        <f t="shared" si="2"/>
        <v>INDEC-CM - 31600-81</v>
      </c>
      <c r="B182" s="171">
        <v>31600</v>
      </c>
      <c r="C182" s="73" t="s">
        <v>49</v>
      </c>
      <c r="D182" s="171">
        <v>81</v>
      </c>
      <c r="E182" s="170" t="s">
        <v>214</v>
      </c>
    </row>
    <row r="183" spans="1:5" ht="15" customHeight="1" x14ac:dyDescent="0.2">
      <c r="A183" s="171" t="str">
        <f t="shared" si="2"/>
        <v>INDEC-CM - 42120-31</v>
      </c>
      <c r="B183" s="171">
        <v>42120</v>
      </c>
      <c r="C183" s="73" t="s">
        <v>49</v>
      </c>
      <c r="D183" s="171">
        <v>31</v>
      </c>
      <c r="E183" s="170" t="s">
        <v>215</v>
      </c>
    </row>
    <row r="184" spans="1:5" ht="15" customHeight="1" x14ac:dyDescent="0.2">
      <c r="A184" s="171" t="str">
        <f t="shared" si="2"/>
        <v>INDEC-CM - 35490-21</v>
      </c>
      <c r="B184" s="171">
        <v>35490</v>
      </c>
      <c r="C184" s="73" t="s">
        <v>49</v>
      </c>
      <c r="D184" s="171">
        <v>21</v>
      </c>
      <c r="E184" s="173" t="s">
        <v>216</v>
      </c>
    </row>
    <row r="185" spans="1:5" ht="15" customHeight="1" x14ac:dyDescent="0.2">
      <c r="A185" s="171" t="str">
        <f t="shared" si="2"/>
        <v>INDEC-CM - 31600-41</v>
      </c>
      <c r="B185" s="171">
        <v>31600</v>
      </c>
      <c r="C185" s="73" t="s">
        <v>49</v>
      </c>
      <c r="D185" s="171">
        <v>41</v>
      </c>
      <c r="E185" s="173" t="s">
        <v>217</v>
      </c>
    </row>
    <row r="186" spans="1:5" ht="15" customHeight="1" x14ac:dyDescent="0.2">
      <c r="A186" s="171" t="str">
        <f t="shared" si="2"/>
        <v>INDEC-CM - 42120-21</v>
      </c>
      <c r="B186" s="171">
        <v>42120</v>
      </c>
      <c r="C186" s="73" t="s">
        <v>49</v>
      </c>
      <c r="D186" s="171">
        <v>21</v>
      </c>
      <c r="E186" s="173" t="s">
        <v>218</v>
      </c>
    </row>
    <row r="187" spans="1:5" ht="15" customHeight="1" x14ac:dyDescent="0.2">
      <c r="A187" s="171" t="str">
        <f t="shared" si="2"/>
        <v>INDEC-CM - 42120-22</v>
      </c>
      <c r="B187" s="171">
        <v>42120</v>
      </c>
      <c r="C187" s="73" t="s">
        <v>49</v>
      </c>
      <c r="D187" s="171">
        <v>22</v>
      </c>
      <c r="E187" s="173" t="s">
        <v>219</v>
      </c>
    </row>
    <row r="188" spans="1:5" ht="15" customHeight="1" x14ac:dyDescent="0.2">
      <c r="A188" s="171" t="str">
        <f t="shared" si="2"/>
        <v>INDEC-CM - 31600-33</v>
      </c>
      <c r="B188" s="171">
        <v>31600</v>
      </c>
      <c r="C188" s="73" t="s">
        <v>49</v>
      </c>
      <c r="D188" s="171">
        <v>33</v>
      </c>
      <c r="E188" s="170" t="s">
        <v>220</v>
      </c>
    </row>
    <row r="189" spans="1:5" ht="15" customHeight="1" x14ac:dyDescent="0.2">
      <c r="A189" s="171" t="str">
        <f t="shared" si="2"/>
        <v>INDEC-CM - 31600-32</v>
      </c>
      <c r="B189" s="171">
        <v>31600</v>
      </c>
      <c r="C189" s="73" t="s">
        <v>49</v>
      </c>
      <c r="D189" s="171">
        <v>32</v>
      </c>
      <c r="E189" s="170" t="s">
        <v>221</v>
      </c>
    </row>
    <row r="190" spans="1:5" ht="15" customHeight="1" x14ac:dyDescent="0.2">
      <c r="A190" s="171" t="str">
        <f t="shared" si="2"/>
        <v>INDEC-CM - 31600-31</v>
      </c>
      <c r="B190" s="171">
        <v>31600</v>
      </c>
      <c r="C190" s="73" t="s">
        <v>49</v>
      </c>
      <c r="D190" s="171">
        <v>31</v>
      </c>
      <c r="E190" s="170" t="s">
        <v>222</v>
      </c>
    </row>
    <row r="191" spans="1:5" ht="15" customHeight="1" x14ac:dyDescent="0.2">
      <c r="A191" s="171" t="str">
        <f t="shared" si="2"/>
        <v>INDEC-CM - 42120-11</v>
      </c>
      <c r="B191" s="171">
        <v>42120</v>
      </c>
      <c r="C191" s="73" t="s">
        <v>49</v>
      </c>
      <c r="D191" s="171">
        <v>11</v>
      </c>
      <c r="E191" s="170" t="s">
        <v>223</v>
      </c>
    </row>
    <row r="192" spans="1:5" ht="15" customHeight="1" x14ac:dyDescent="0.2">
      <c r="A192" s="171" t="str">
        <f t="shared" si="2"/>
        <v>INDEC-CM - 31600-23</v>
      </c>
      <c r="B192" s="171">
        <v>31600</v>
      </c>
      <c r="C192" s="73" t="s">
        <v>49</v>
      </c>
      <c r="D192" s="171">
        <v>23</v>
      </c>
      <c r="E192" s="170" t="s">
        <v>224</v>
      </c>
    </row>
    <row r="193" spans="1:5" ht="15" customHeight="1" x14ac:dyDescent="0.2">
      <c r="A193" s="171" t="str">
        <f t="shared" si="2"/>
        <v>INDEC-CM - 31600-22</v>
      </c>
      <c r="B193" s="171">
        <v>31600</v>
      </c>
      <c r="C193" s="73" t="s">
        <v>49</v>
      </c>
      <c r="D193" s="171">
        <v>22</v>
      </c>
      <c r="E193" s="170" t="s">
        <v>225</v>
      </c>
    </row>
    <row r="194" spans="1:5" ht="15" customHeight="1" x14ac:dyDescent="0.2">
      <c r="A194" s="171" t="str">
        <f t="shared" si="2"/>
        <v>INDEC-CM - 31600-21</v>
      </c>
      <c r="B194" s="171">
        <v>31600</v>
      </c>
      <c r="C194" s="73" t="s">
        <v>49</v>
      </c>
      <c r="D194" s="171">
        <v>21</v>
      </c>
      <c r="E194" s="170" t="s">
        <v>226</v>
      </c>
    </row>
    <row r="195" spans="1:5" ht="15" customHeight="1" x14ac:dyDescent="0.2">
      <c r="A195" s="171" t="str">
        <f t="shared" si="2"/>
        <v>INDEC-CM - 41278-33</v>
      </c>
      <c r="B195" s="171">
        <v>41278</v>
      </c>
      <c r="C195" s="73" t="s">
        <v>49</v>
      </c>
      <c r="D195" s="171">
        <v>33</v>
      </c>
      <c r="E195" s="173" t="s">
        <v>227</v>
      </c>
    </row>
    <row r="196" spans="1:5" ht="15" customHeight="1" x14ac:dyDescent="0.2">
      <c r="A196" s="171" t="str">
        <f t="shared" si="2"/>
        <v>INDEC-CM - 36320-33</v>
      </c>
      <c r="B196" s="171">
        <v>36320</v>
      </c>
      <c r="C196" s="73" t="s">
        <v>49</v>
      </c>
      <c r="D196" s="171">
        <v>33</v>
      </c>
      <c r="E196" s="170" t="s">
        <v>228</v>
      </c>
    </row>
    <row r="197" spans="1:5" ht="15" customHeight="1" x14ac:dyDescent="0.2">
      <c r="A197" s="171" t="str">
        <f t="shared" si="2"/>
        <v>INDEC-CM - 48270-11</v>
      </c>
      <c r="B197" s="171">
        <v>48270</v>
      </c>
      <c r="C197" s="73" t="s">
        <v>49</v>
      </c>
      <c r="D197" s="171">
        <v>11</v>
      </c>
      <c r="E197" s="173" t="s">
        <v>229</v>
      </c>
    </row>
    <row r="198" spans="1:5" ht="15" customHeight="1" x14ac:dyDescent="0.2">
      <c r="A198" s="171" t="str">
        <f t="shared" ref="A198:A220" si="3">CONCATENATE("INDEC-CM - ",B198,C198,D198)</f>
        <v>INDEC-CM - 42190-11</v>
      </c>
      <c r="B198" s="171">
        <v>42190</v>
      </c>
      <c r="C198" s="73" t="s">
        <v>49</v>
      </c>
      <c r="D198" s="171">
        <v>11</v>
      </c>
      <c r="E198" s="170" t="s">
        <v>230</v>
      </c>
    </row>
    <row r="199" spans="1:5" ht="15" customHeight="1" x14ac:dyDescent="0.2">
      <c r="A199" s="171" t="str">
        <f t="shared" si="3"/>
        <v>INDEC-CM - 43923-31</v>
      </c>
      <c r="B199" s="171">
        <v>43923</v>
      </c>
      <c r="C199" s="73" t="s">
        <v>49</v>
      </c>
      <c r="D199" s="171">
        <v>31</v>
      </c>
      <c r="E199" s="173" t="s">
        <v>231</v>
      </c>
    </row>
    <row r="200" spans="1:5" ht="15" customHeight="1" x14ac:dyDescent="0.2">
      <c r="A200" s="171" t="str">
        <f t="shared" si="3"/>
        <v>INDEC-CM - 31210-11</v>
      </c>
      <c r="B200" s="171">
        <v>31210</v>
      </c>
      <c r="C200" s="73" t="s">
        <v>49</v>
      </c>
      <c r="D200" s="171">
        <v>11</v>
      </c>
      <c r="E200" s="173" t="s">
        <v>232</v>
      </c>
    </row>
    <row r="201" spans="1:5" ht="15" customHeight="1" x14ac:dyDescent="0.2">
      <c r="A201" s="171" t="str">
        <f t="shared" si="3"/>
        <v>INDEC-CM - 37129-21</v>
      </c>
      <c r="B201" s="171">
        <v>37129</v>
      </c>
      <c r="C201" s="73" t="s">
        <v>49</v>
      </c>
      <c r="D201" s="171">
        <v>21</v>
      </c>
      <c r="E201" s="170" t="s">
        <v>233</v>
      </c>
    </row>
    <row r="202" spans="1:5" ht="15" customHeight="1" x14ac:dyDescent="0.2">
      <c r="A202" s="171" t="str">
        <f t="shared" si="3"/>
        <v>INDEC-CM - 37560-21</v>
      </c>
      <c r="B202" s="171">
        <v>37560</v>
      </c>
      <c r="C202" s="73" t="s">
        <v>49</v>
      </c>
      <c r="D202" s="171">
        <v>21</v>
      </c>
      <c r="E202" s="173" t="s">
        <v>234</v>
      </c>
    </row>
    <row r="203" spans="1:5" ht="15" customHeight="1" x14ac:dyDescent="0.2">
      <c r="A203" s="171" t="str">
        <f t="shared" si="3"/>
        <v>INDEC-CM - 42999-71</v>
      </c>
      <c r="B203" s="171">
        <v>42999</v>
      </c>
      <c r="C203" s="73" t="s">
        <v>49</v>
      </c>
      <c r="D203" s="171">
        <v>71</v>
      </c>
      <c r="E203" s="170" t="s">
        <v>235</v>
      </c>
    </row>
    <row r="204" spans="1:5" ht="15" customHeight="1" x14ac:dyDescent="0.2">
      <c r="A204" s="171" t="str">
        <f t="shared" si="3"/>
        <v>INDEC-CM - 41516-22</v>
      </c>
      <c r="B204" s="171">
        <v>41516</v>
      </c>
      <c r="C204" s="73" t="s">
        <v>49</v>
      </c>
      <c r="D204" s="171">
        <v>22</v>
      </c>
      <c r="E204" s="170" t="s">
        <v>236</v>
      </c>
    </row>
    <row r="205" spans="1:5" ht="15" customHeight="1" x14ac:dyDescent="0.2">
      <c r="A205" s="171" t="str">
        <f t="shared" si="3"/>
        <v>INDEC-CM - 37350-51</v>
      </c>
      <c r="B205" s="171">
        <v>37350</v>
      </c>
      <c r="C205" s="73" t="s">
        <v>49</v>
      </c>
      <c r="D205" s="171">
        <v>51</v>
      </c>
      <c r="E205" s="170" t="s">
        <v>237</v>
      </c>
    </row>
    <row r="206" spans="1:5" ht="15" customHeight="1" x14ac:dyDescent="0.2">
      <c r="A206" s="171" t="str">
        <f t="shared" si="3"/>
        <v>INDEC-CM - 44826-21</v>
      </c>
      <c r="B206" s="171">
        <v>44826</v>
      </c>
      <c r="C206" s="73" t="s">
        <v>49</v>
      </c>
      <c r="D206" s="171">
        <v>21</v>
      </c>
      <c r="E206" s="170" t="s">
        <v>238</v>
      </c>
    </row>
    <row r="207" spans="1:5" ht="15" customHeight="1" x14ac:dyDescent="0.2">
      <c r="A207" s="171" t="str">
        <f t="shared" si="3"/>
        <v>INDEC-CM - 31210-22</v>
      </c>
      <c r="B207" s="171">
        <v>31210</v>
      </c>
      <c r="C207" s="73" t="s">
        <v>49</v>
      </c>
      <c r="D207" s="171">
        <v>22</v>
      </c>
      <c r="E207" s="170" t="s">
        <v>239</v>
      </c>
    </row>
    <row r="208" spans="1:5" ht="15" customHeight="1" x14ac:dyDescent="0.2">
      <c r="A208" s="171" t="str">
        <f t="shared" si="3"/>
        <v>INDEC-CM - 31100-11</v>
      </c>
      <c r="B208" s="171">
        <v>31100</v>
      </c>
      <c r="C208" s="73" t="s">
        <v>49</v>
      </c>
      <c r="D208" s="171">
        <v>11</v>
      </c>
      <c r="E208" s="170" t="s">
        <v>240</v>
      </c>
    </row>
    <row r="209" spans="1:5" ht="15" customHeight="1" x14ac:dyDescent="0.2">
      <c r="A209" s="171" t="str">
        <f t="shared" si="3"/>
        <v>INDEC-CM - 46212-53</v>
      </c>
      <c r="B209" s="171">
        <v>46212</v>
      </c>
      <c r="C209" s="73" t="s">
        <v>49</v>
      </c>
      <c r="D209" s="171">
        <v>53</v>
      </c>
      <c r="E209" s="170" t="s">
        <v>241</v>
      </c>
    </row>
    <row r="210" spans="1:5" ht="15" customHeight="1" x14ac:dyDescent="0.2">
      <c r="A210" s="171" t="str">
        <f t="shared" si="3"/>
        <v>INDEC-CM - 46212-52</v>
      </c>
      <c r="B210" s="171">
        <v>46212</v>
      </c>
      <c r="C210" s="73" t="s">
        <v>49</v>
      </c>
      <c r="D210" s="171">
        <v>52</v>
      </c>
      <c r="E210" s="173" t="s">
        <v>242</v>
      </c>
    </row>
    <row r="211" spans="1:5" ht="15" customHeight="1" x14ac:dyDescent="0.2">
      <c r="A211" s="171" t="str">
        <f t="shared" si="3"/>
        <v>INDEC-CM - 15400-21</v>
      </c>
      <c r="B211" s="171">
        <v>15400</v>
      </c>
      <c r="C211" s="73" t="s">
        <v>49</v>
      </c>
      <c r="D211" s="171">
        <v>21</v>
      </c>
      <c r="E211" s="170" t="s">
        <v>243</v>
      </c>
    </row>
    <row r="212" spans="1:5" ht="15" customHeight="1" x14ac:dyDescent="0.2">
      <c r="A212" s="171" t="str">
        <f t="shared" si="3"/>
        <v>INDEC-CM - 43240-11</v>
      </c>
      <c r="B212" s="171">
        <v>43240</v>
      </c>
      <c r="C212" s="73" t="s">
        <v>49</v>
      </c>
      <c r="D212" s="171">
        <v>11</v>
      </c>
      <c r="E212" s="170" t="s">
        <v>244</v>
      </c>
    </row>
    <row r="213" spans="1:5" ht="15" customHeight="1" x14ac:dyDescent="0.2">
      <c r="A213" s="171" t="str">
        <f t="shared" si="3"/>
        <v>INDEC-CM - 31600-42</v>
      </c>
      <c r="B213" s="171">
        <v>31600</v>
      </c>
      <c r="C213" s="73" t="s">
        <v>49</v>
      </c>
      <c r="D213" s="171">
        <v>42</v>
      </c>
      <c r="E213" s="173" t="s">
        <v>245</v>
      </c>
    </row>
    <row r="214" spans="1:5" s="176" customFormat="1" ht="15" customHeight="1" x14ac:dyDescent="0.2">
      <c r="A214" s="174"/>
      <c r="B214" s="174"/>
      <c r="C214" s="175"/>
      <c r="D214" s="174"/>
      <c r="E214" s="177"/>
    </row>
    <row r="215" spans="1:5" s="176" customFormat="1" ht="15" customHeight="1" x14ac:dyDescent="0.2">
      <c r="A215" s="174"/>
      <c r="B215" s="174"/>
      <c r="C215" s="175"/>
      <c r="D215" s="174"/>
      <c r="E215" s="177"/>
    </row>
    <row r="216" spans="1:5" s="176" customFormat="1" ht="15" customHeight="1" x14ac:dyDescent="0.2">
      <c r="A216" s="174"/>
      <c r="B216" s="174"/>
      <c r="C216" s="175"/>
      <c r="D216" s="174"/>
    </row>
    <row r="217" spans="1:5" ht="15" customHeight="1" x14ac:dyDescent="0.2">
      <c r="A217" s="171" t="str">
        <f t="shared" si="3"/>
        <v>INDEC-CM - 37550-11</v>
      </c>
      <c r="B217" s="171">
        <v>37550</v>
      </c>
      <c r="C217" s="73" t="s">
        <v>49</v>
      </c>
      <c r="D217" s="171">
        <v>11</v>
      </c>
      <c r="E217" s="170" t="s">
        <v>246</v>
      </c>
    </row>
    <row r="218" spans="1:5" ht="15" customHeight="1" x14ac:dyDescent="0.2">
      <c r="A218" s="171" t="str">
        <f t="shared" si="3"/>
        <v>INDEC-CM - 37410-11</v>
      </c>
      <c r="B218" s="171">
        <v>37410</v>
      </c>
      <c r="C218" s="73" t="s">
        <v>49</v>
      </c>
      <c r="D218" s="171">
        <v>11</v>
      </c>
      <c r="E218" s="170" t="s">
        <v>247</v>
      </c>
    </row>
    <row r="219" spans="1:5" ht="15" customHeight="1" x14ac:dyDescent="0.2">
      <c r="A219" s="171" t="str">
        <f t="shared" si="3"/>
        <v>INDEC-CM - 31210-33</v>
      </c>
      <c r="B219" s="171">
        <v>31210</v>
      </c>
      <c r="C219" s="73" t="s">
        <v>49</v>
      </c>
      <c r="D219" s="171">
        <v>33</v>
      </c>
      <c r="E219" s="170" t="s">
        <v>248</v>
      </c>
    </row>
    <row r="220" spans="1:5" ht="15" customHeight="1" x14ac:dyDescent="0.2">
      <c r="A220" s="171" t="str">
        <f t="shared" si="3"/>
        <v>INDEC-CM - 37540-21</v>
      </c>
      <c r="B220" s="171">
        <v>37540</v>
      </c>
      <c r="C220" s="73" t="s">
        <v>49</v>
      </c>
      <c r="D220" s="171">
        <v>21</v>
      </c>
      <c r="E220" s="170" t="s">
        <v>249</v>
      </c>
    </row>
    <row r="223" spans="1:5" ht="15" customHeight="1" x14ac:dyDescent="0.2">
      <c r="A223" s="178"/>
      <c r="B223" s="169" t="s">
        <v>480</v>
      </c>
      <c r="C223" s="178"/>
      <c r="D223" s="179"/>
      <c r="E223" s="178"/>
    </row>
    <row r="224" spans="1:5" ht="15" customHeight="1" x14ac:dyDescent="0.2">
      <c r="A224" s="178"/>
      <c r="B224" s="180"/>
      <c r="C224" s="178"/>
      <c r="D224" s="179"/>
      <c r="E224" s="178"/>
    </row>
    <row r="225" spans="1:5" ht="15" customHeight="1" x14ac:dyDescent="0.2">
      <c r="A225" s="379" t="s">
        <v>316</v>
      </c>
      <c r="B225" s="379" t="s">
        <v>46</v>
      </c>
      <c r="C225" s="379"/>
      <c r="D225" s="379"/>
      <c r="E225" s="379" t="s">
        <v>47</v>
      </c>
    </row>
    <row r="226" spans="1:5" ht="15" customHeight="1" x14ac:dyDescent="0.2">
      <c r="A226" s="379"/>
      <c r="B226" s="379" t="s">
        <v>48</v>
      </c>
      <c r="C226" s="379"/>
      <c r="D226" s="379"/>
      <c r="E226" s="379"/>
    </row>
    <row r="227" spans="1:5" ht="15" customHeight="1" x14ac:dyDescent="0.2">
      <c r="A227" s="171" t="str">
        <f>CONCATENATE(B227,C227,D227)</f>
        <v/>
      </c>
      <c r="B227" s="181"/>
      <c r="C227" s="178"/>
      <c r="D227" s="179"/>
      <c r="E227" s="178"/>
    </row>
    <row r="228" spans="1:5" ht="15" customHeight="1" x14ac:dyDescent="0.2">
      <c r="A228" s="171" t="str">
        <f>CONCATENATE("INDEC-CM - ",B228,C228,D228)</f>
        <v>INDEC-CM - 37370-0</v>
      </c>
      <c r="B228" s="179">
        <v>37370</v>
      </c>
      <c r="C228" s="182" t="s">
        <v>49</v>
      </c>
      <c r="D228" s="179">
        <v>0</v>
      </c>
      <c r="E228" s="178" t="s">
        <v>481</v>
      </c>
    </row>
    <row r="229" spans="1:5" ht="15" customHeight="1" x14ac:dyDescent="0.2">
      <c r="A229" s="171" t="str">
        <f>CONCATENATE("INDEC-CM - ",B229,C229,D229)</f>
        <v>INDEC-CM - 31600-6</v>
      </c>
      <c r="B229" s="179">
        <v>31600</v>
      </c>
      <c r="C229" s="182" t="s">
        <v>49</v>
      </c>
      <c r="D229" s="179">
        <v>6</v>
      </c>
      <c r="E229" s="178" t="s">
        <v>482</v>
      </c>
    </row>
    <row r="230" spans="1:5" ht="15" customHeight="1" x14ac:dyDescent="0.2">
      <c r="A230" s="171" t="str">
        <f>CONCATENATE("INDEC-CM - ",B230,C230,D230)</f>
        <v>INDEC-CM - 41278-0</v>
      </c>
      <c r="B230" s="179">
        <v>41278</v>
      </c>
      <c r="C230" s="182" t="s">
        <v>49</v>
      </c>
      <c r="D230" s="179">
        <v>0</v>
      </c>
      <c r="E230" s="178" t="s">
        <v>483</v>
      </c>
    </row>
    <row r="231" spans="1:5" ht="15" customHeight="1" x14ac:dyDescent="0.2">
      <c r="A231" s="171" t="str">
        <f>CONCATENATE("INDEC-CM - ",B231,C231,D231)</f>
        <v>INDEC-CM - 31600-7</v>
      </c>
      <c r="B231" s="179">
        <v>31600</v>
      </c>
      <c r="C231" s="182" t="s">
        <v>49</v>
      </c>
      <c r="D231" s="179">
        <v>7</v>
      </c>
      <c r="E231" s="178" t="s">
        <v>484</v>
      </c>
    </row>
    <row r="232" spans="1:5" ht="15" customHeight="1" x14ac:dyDescent="0.2">
      <c r="A232" s="171" t="str">
        <f>CONCATENATE("INDEC-CM - ",B232,C232,D232)</f>
        <v>INDEC-CM - 42120-41/42/51</v>
      </c>
      <c r="B232" s="179">
        <v>42120</v>
      </c>
      <c r="C232" s="182" t="s">
        <v>49</v>
      </c>
      <c r="D232" s="179" t="s">
        <v>485</v>
      </c>
      <c r="E232" s="178" t="s">
        <v>486</v>
      </c>
    </row>
    <row r="235" spans="1:5" ht="15" customHeight="1" x14ac:dyDescent="0.2">
      <c r="A235" s="169"/>
      <c r="B235" s="169" t="s">
        <v>488</v>
      </c>
      <c r="C235" s="168"/>
      <c r="D235" s="169"/>
      <c r="E235" s="169"/>
    </row>
    <row r="236" spans="1:5" ht="15" customHeight="1" x14ac:dyDescent="0.2">
      <c r="A236" s="173"/>
      <c r="D236" s="183"/>
    </row>
    <row r="237" spans="1:5" ht="15" customHeight="1" x14ac:dyDescent="0.2">
      <c r="A237" s="379" t="s">
        <v>316</v>
      </c>
      <c r="B237" s="379" t="s">
        <v>46</v>
      </c>
      <c r="C237" s="379"/>
      <c r="D237" s="379"/>
      <c r="E237" s="379" t="s">
        <v>305</v>
      </c>
    </row>
    <row r="238" spans="1:5" ht="15" customHeight="1" x14ac:dyDescent="0.2">
      <c r="A238" s="379"/>
      <c r="B238" s="379"/>
      <c r="C238" s="379"/>
      <c r="D238" s="379"/>
      <c r="E238" s="379"/>
    </row>
    <row r="239" spans="1:5" ht="15" customHeight="1" x14ac:dyDescent="0.2">
      <c r="E239" s="184" t="s">
        <v>253</v>
      </c>
    </row>
    <row r="240" spans="1:5" ht="15" customHeight="1" x14ac:dyDescent="0.2">
      <c r="E240" s="184"/>
    </row>
    <row r="241" spans="1:5" ht="15" customHeight="1" x14ac:dyDescent="0.2">
      <c r="A241" s="173"/>
      <c r="D241" s="183"/>
      <c r="E241" s="168" t="s">
        <v>306</v>
      </c>
    </row>
    <row r="242" spans="1:5" ht="15" customHeight="1" x14ac:dyDescent="0.2">
      <c r="A242" s="173"/>
      <c r="D242" s="183"/>
      <c r="E242" s="168"/>
    </row>
    <row r="243" spans="1:5" ht="15" customHeight="1" x14ac:dyDescent="0.2">
      <c r="B243" s="183"/>
      <c r="E243" s="168" t="s">
        <v>307</v>
      </c>
    </row>
    <row r="244" spans="1:5" ht="15" customHeight="1" x14ac:dyDescent="0.2">
      <c r="A244" s="171" t="str">
        <f>CONCATENATE("INDEC-MO - ",B244,C244,D244)</f>
        <v>INDEC-MO - 51560-11</v>
      </c>
      <c r="B244" s="171">
        <v>51560</v>
      </c>
      <c r="C244" s="170" t="s">
        <v>49</v>
      </c>
      <c r="D244" s="171">
        <v>11</v>
      </c>
      <c r="E244" s="73" t="s">
        <v>1055</v>
      </c>
    </row>
    <row r="245" spans="1:5" ht="15" customHeight="1" x14ac:dyDescent="0.2">
      <c r="A245" s="171" t="str">
        <f>CONCATENATE("INDEC-MO - ",B245,C245,D245)</f>
        <v>INDEC-MO - 51560-12</v>
      </c>
      <c r="B245" s="171">
        <v>51560</v>
      </c>
      <c r="C245" s="170" t="s">
        <v>49</v>
      </c>
      <c r="D245" s="171">
        <v>12</v>
      </c>
      <c r="E245" s="73" t="s">
        <v>998</v>
      </c>
    </row>
    <row r="246" spans="1:5" ht="15" customHeight="1" x14ac:dyDescent="0.2">
      <c r="A246" s="171" t="str">
        <f>CONCATENATE("INDEC-MO - ",B246,C246,D246)</f>
        <v>INDEC-MO - 51560-13</v>
      </c>
      <c r="B246" s="171">
        <v>51560</v>
      </c>
      <c r="C246" s="170" t="s">
        <v>49</v>
      </c>
      <c r="D246" s="171">
        <v>13</v>
      </c>
      <c r="E246" s="73" t="s">
        <v>1056</v>
      </c>
    </row>
    <row r="247" spans="1:5" ht="15" customHeight="1" x14ac:dyDescent="0.2">
      <c r="A247" s="171" t="str">
        <f>CONCATENATE("INDEC-MO - ",B247,C247,D247)</f>
        <v>INDEC-MO - 51560-14</v>
      </c>
      <c r="B247" s="171">
        <v>51560</v>
      </c>
      <c r="C247" s="170" t="s">
        <v>49</v>
      </c>
      <c r="D247" s="171">
        <v>14</v>
      </c>
      <c r="E247" s="73" t="s">
        <v>609</v>
      </c>
    </row>
    <row r="248" spans="1:5" ht="15" customHeight="1" x14ac:dyDescent="0.2">
      <c r="A248" s="171" t="str">
        <f>CONCATENATE(B248,C248,D248)</f>
        <v/>
      </c>
    </row>
    <row r="249" spans="1:5" ht="15" customHeight="1" x14ac:dyDescent="0.2">
      <c r="A249" s="171" t="str">
        <f>CONCATENATE("INDEC-MO - ",B249,C249,D249)</f>
        <v>INDEC-MO - 51560-32</v>
      </c>
      <c r="B249" s="171">
        <v>51560</v>
      </c>
      <c r="C249" s="170" t="s">
        <v>49</v>
      </c>
      <c r="D249" s="171">
        <v>32</v>
      </c>
      <c r="E249" s="168" t="s">
        <v>308</v>
      </c>
    </row>
    <row r="250" spans="1:5" ht="15" customHeight="1" x14ac:dyDescent="0.2">
      <c r="A250" s="171" t="str">
        <f>CONCATENATE(B250,C250,D250)</f>
        <v/>
      </c>
    </row>
    <row r="251" spans="1:5" ht="15" customHeight="1" x14ac:dyDescent="0.2">
      <c r="A251" s="171" t="str">
        <f>CONCATENATE("INDEC-MO - ",B251,C251,D251)</f>
        <v>INDEC-MO - 81291-1</v>
      </c>
      <c r="B251" s="171">
        <v>81291</v>
      </c>
      <c r="C251" s="170" t="s">
        <v>49</v>
      </c>
      <c r="D251" s="171">
        <v>1</v>
      </c>
      <c r="E251" s="184" t="s">
        <v>309</v>
      </c>
    </row>
    <row r="252" spans="1:5" ht="15" customHeight="1" x14ac:dyDescent="0.2">
      <c r="A252" s="171" t="str">
        <f>CONCATENATE(B252,C252,D252)</f>
        <v/>
      </c>
    </row>
    <row r="253" spans="1:5" ht="15" customHeight="1" x14ac:dyDescent="0.2">
      <c r="A253" s="171" t="str">
        <f>CONCATENATE(B253,C253,D253)</f>
        <v/>
      </c>
      <c r="E253" s="184" t="s">
        <v>310</v>
      </c>
    </row>
    <row r="254" spans="1:5" ht="15" customHeight="1" x14ac:dyDescent="0.2">
      <c r="A254" s="171" t="str">
        <f t="shared" ref="A254:A259" si="4">CONCATENATE("INDEC-MO - ",B254,C254,D254)</f>
        <v>INDEC-MO - 51641-1</v>
      </c>
      <c r="B254" s="171">
        <v>51641</v>
      </c>
      <c r="C254" s="170" t="s">
        <v>49</v>
      </c>
      <c r="D254" s="171">
        <v>1</v>
      </c>
      <c r="E254" s="73" t="s">
        <v>311</v>
      </c>
    </row>
    <row r="255" spans="1:5" ht="15" customHeight="1" x14ac:dyDescent="0.2">
      <c r="A255" s="171" t="str">
        <f t="shared" si="4"/>
        <v>INDEC-MO - 51620-1</v>
      </c>
      <c r="B255" s="171">
        <v>51620</v>
      </c>
      <c r="C255" s="170" t="s">
        <v>49</v>
      </c>
      <c r="D255" s="171">
        <v>1</v>
      </c>
      <c r="E255" s="73" t="s">
        <v>312</v>
      </c>
    </row>
    <row r="256" spans="1:5" ht="15" customHeight="1" x14ac:dyDescent="0.2">
      <c r="A256" s="171" t="str">
        <f t="shared" si="4"/>
        <v>INDEC-MO - 51690-1</v>
      </c>
      <c r="B256" s="171">
        <v>51690</v>
      </c>
      <c r="C256" s="170" t="s">
        <v>49</v>
      </c>
      <c r="D256" s="171">
        <v>1</v>
      </c>
      <c r="E256" s="73" t="s">
        <v>313</v>
      </c>
    </row>
    <row r="257" spans="1:5" ht="15" customHeight="1" x14ac:dyDescent="0.2">
      <c r="A257" s="171" t="str">
        <f t="shared" si="4"/>
        <v>INDEC-MO - 51630-1</v>
      </c>
      <c r="B257" s="171">
        <v>51630</v>
      </c>
      <c r="C257" s="170" t="s">
        <v>49</v>
      </c>
      <c r="D257" s="171">
        <v>1</v>
      </c>
      <c r="E257" s="73" t="s">
        <v>314</v>
      </c>
    </row>
    <row r="258" spans="1:5" s="176" customFormat="1" ht="15" customHeight="1" x14ac:dyDescent="0.2">
      <c r="A258" s="174"/>
      <c r="B258" s="174"/>
      <c r="D258" s="174"/>
      <c r="E258" s="175"/>
    </row>
    <row r="259" spans="1:5" ht="15" customHeight="1" x14ac:dyDescent="0.2">
      <c r="A259" s="171" t="str">
        <f t="shared" si="4"/>
        <v>INDEC-MO - 51730-1</v>
      </c>
      <c r="B259" s="171">
        <v>51730</v>
      </c>
      <c r="C259" s="170" t="s">
        <v>49</v>
      </c>
      <c r="D259" s="171">
        <v>1</v>
      </c>
      <c r="E259" s="73" t="s">
        <v>315</v>
      </c>
    </row>
    <row r="262" spans="1:5" ht="15" customHeight="1" x14ac:dyDescent="0.2">
      <c r="A262" s="180"/>
      <c r="B262" s="169" t="s">
        <v>489</v>
      </c>
      <c r="C262" s="178"/>
      <c r="D262" s="179"/>
      <c r="E262" s="179"/>
    </row>
    <row r="263" spans="1:5" ht="15" customHeight="1" x14ac:dyDescent="0.2">
      <c r="A263" s="185"/>
      <c r="B263" s="179"/>
      <c r="C263" s="178"/>
      <c r="D263" s="186"/>
      <c r="E263" s="178"/>
    </row>
    <row r="264" spans="1:5" ht="15" customHeight="1" x14ac:dyDescent="0.2">
      <c r="A264" s="379" t="s">
        <v>316</v>
      </c>
      <c r="B264" s="379" t="s">
        <v>46</v>
      </c>
      <c r="C264" s="379"/>
      <c r="D264" s="379"/>
      <c r="E264" s="379" t="s">
        <v>305</v>
      </c>
    </row>
    <row r="265" spans="1:5" ht="15" customHeight="1" x14ac:dyDescent="0.2">
      <c r="A265" s="379"/>
      <c r="B265" s="379"/>
      <c r="C265" s="379"/>
      <c r="D265" s="379"/>
      <c r="E265" s="379"/>
    </row>
    <row r="266" spans="1:5" ht="15" customHeight="1" x14ac:dyDescent="0.2">
      <c r="A266" s="178"/>
      <c r="B266" s="179"/>
      <c r="C266" s="178"/>
      <c r="D266" s="179"/>
      <c r="E266" s="178"/>
    </row>
    <row r="267" spans="1:5" ht="15" customHeight="1" x14ac:dyDescent="0.2">
      <c r="A267" s="171" t="str">
        <f>CONCATENATE("INDEC-MO - ",B267,C267,D267)</f>
        <v>INDEC-MO - 51720-1</v>
      </c>
      <c r="B267" s="171">
        <v>51720</v>
      </c>
      <c r="C267" s="170" t="s">
        <v>49</v>
      </c>
      <c r="D267" s="171">
        <v>1</v>
      </c>
      <c r="E267" s="182" t="s">
        <v>490</v>
      </c>
    </row>
    <row r="268" spans="1:5" ht="15" customHeight="1" x14ac:dyDescent="0.2">
      <c r="A268" s="178"/>
      <c r="B268" s="179"/>
      <c r="C268" s="178"/>
      <c r="D268" s="179"/>
      <c r="E268" s="178"/>
    </row>
    <row r="271" spans="1:5" ht="15" customHeight="1" x14ac:dyDescent="0.2">
      <c r="A271" s="168"/>
      <c r="B271" s="169" t="s">
        <v>317</v>
      </c>
      <c r="C271" s="168"/>
      <c r="D271" s="169"/>
    </row>
    <row r="273" spans="1:5" ht="15" customHeight="1" x14ac:dyDescent="0.2">
      <c r="A273" s="379" t="s">
        <v>316</v>
      </c>
      <c r="B273" s="379" t="s">
        <v>46</v>
      </c>
      <c r="C273" s="379"/>
      <c r="D273" s="379"/>
      <c r="E273" s="379" t="s">
        <v>318</v>
      </c>
    </row>
    <row r="274" spans="1:5" ht="15" customHeight="1" x14ac:dyDescent="0.2">
      <c r="A274" s="379"/>
      <c r="B274" s="379" t="s">
        <v>48</v>
      </c>
      <c r="C274" s="379"/>
      <c r="D274" s="379"/>
      <c r="E274" s="379"/>
    </row>
    <row r="275" spans="1:5" ht="15" customHeight="1" x14ac:dyDescent="0.2">
      <c r="E275" s="172"/>
    </row>
    <row r="276" spans="1:5" ht="15" customHeight="1" x14ac:dyDescent="0.2">
      <c r="A276" s="171" t="str">
        <f t="shared" ref="A276:A283" si="5">CONCATENATE("INDEC-EC - ",B276,C276,D276)</f>
        <v>INDEC-EC - 43520-11</v>
      </c>
      <c r="B276" s="171">
        <v>43520</v>
      </c>
      <c r="C276" s="73" t="s">
        <v>49</v>
      </c>
      <c r="D276" s="171">
        <v>11</v>
      </c>
      <c r="E276" s="73" t="s">
        <v>319</v>
      </c>
    </row>
    <row r="277" spans="1:5" ht="15" customHeight="1" x14ac:dyDescent="0.2">
      <c r="A277" s="171" t="str">
        <f t="shared" si="5"/>
        <v>INDEC-EC - 44440-2</v>
      </c>
      <c r="B277" s="171">
        <v>44440</v>
      </c>
      <c r="C277" s="73" t="s">
        <v>49</v>
      </c>
      <c r="D277" s="171">
        <v>2</v>
      </c>
      <c r="E277" s="73" t="s">
        <v>320</v>
      </c>
    </row>
    <row r="278" spans="1:5" ht="15" customHeight="1" x14ac:dyDescent="0.2">
      <c r="A278" s="171" t="str">
        <f t="shared" si="5"/>
        <v>INDEC-EC - 44221-11</v>
      </c>
      <c r="B278" s="171">
        <v>44221</v>
      </c>
      <c r="C278" s="73" t="s">
        <v>49</v>
      </c>
      <c r="D278" s="171">
        <v>11</v>
      </c>
      <c r="E278" s="73" t="s">
        <v>321</v>
      </c>
    </row>
    <row r="279" spans="1:5" ht="15" customHeight="1" x14ac:dyDescent="0.2">
      <c r="A279" s="171" t="str">
        <f t="shared" si="5"/>
        <v>INDEC-EC - 44221-12</v>
      </c>
      <c r="B279" s="171">
        <v>44221</v>
      </c>
      <c r="C279" s="73" t="s">
        <v>49</v>
      </c>
      <c r="D279" s="171">
        <v>12</v>
      </c>
      <c r="E279" s="73" t="s">
        <v>322</v>
      </c>
    </row>
    <row r="280" spans="1:5" ht="15" customHeight="1" x14ac:dyDescent="0.2">
      <c r="A280" s="171" t="str">
        <f t="shared" si="5"/>
        <v>INDEC-EC - 43520-21</v>
      </c>
      <c r="B280" s="171">
        <v>43520</v>
      </c>
      <c r="C280" s="73" t="s">
        <v>49</v>
      </c>
      <c r="D280" s="171">
        <v>21</v>
      </c>
      <c r="E280" s="73" t="s">
        <v>323</v>
      </c>
    </row>
    <row r="281" spans="1:5" ht="15" customHeight="1" x14ac:dyDescent="0.2">
      <c r="A281" s="171" t="str">
        <f t="shared" si="5"/>
        <v>INDEC-EC - 44231-21</v>
      </c>
      <c r="B281" s="171">
        <v>44231</v>
      </c>
      <c r="C281" s="73" t="s">
        <v>49</v>
      </c>
      <c r="D281" s="171">
        <v>21</v>
      </c>
      <c r="E281" s="73" t="s">
        <v>324</v>
      </c>
    </row>
    <row r="282" spans="1:5" s="176" customFormat="1" ht="15" customHeight="1" x14ac:dyDescent="0.2">
      <c r="A282" s="174"/>
      <c r="B282" s="174"/>
      <c r="C282" s="175"/>
      <c r="D282" s="174"/>
      <c r="E282" s="175"/>
    </row>
    <row r="283" spans="1:5" ht="15" customHeight="1" x14ac:dyDescent="0.2">
      <c r="A283" s="171" t="str">
        <f t="shared" si="5"/>
        <v>INDEC-EC - 44231-11</v>
      </c>
      <c r="B283" s="171">
        <v>44231</v>
      </c>
      <c r="C283" s="73" t="s">
        <v>49</v>
      </c>
      <c r="D283" s="171">
        <v>11</v>
      </c>
      <c r="E283" s="73" t="s">
        <v>325</v>
      </c>
    </row>
    <row r="286" spans="1:5" ht="15" customHeight="1" x14ac:dyDescent="0.2">
      <c r="A286" s="168"/>
      <c r="B286" s="169" t="s">
        <v>326</v>
      </c>
      <c r="C286" s="168"/>
      <c r="D286" s="169"/>
    </row>
    <row r="288" spans="1:5" ht="15" customHeight="1" x14ac:dyDescent="0.2">
      <c r="A288" s="379" t="s">
        <v>316</v>
      </c>
      <c r="B288" s="379" t="s">
        <v>46</v>
      </c>
      <c r="C288" s="379"/>
      <c r="D288" s="379"/>
      <c r="E288" s="379" t="s">
        <v>327</v>
      </c>
    </row>
    <row r="289" spans="1:5" ht="15" customHeight="1" x14ac:dyDescent="0.2">
      <c r="A289" s="379"/>
      <c r="B289" s="379" t="s">
        <v>48</v>
      </c>
      <c r="C289" s="379"/>
      <c r="D289" s="379"/>
      <c r="E289" s="379"/>
    </row>
    <row r="290" spans="1:5" ht="15" customHeight="1" x14ac:dyDescent="0.2">
      <c r="E290" s="172"/>
    </row>
    <row r="291" spans="1:5" ht="15" customHeight="1" x14ac:dyDescent="0.2">
      <c r="A291" s="171" t="str">
        <f t="shared" ref="A291:A298" si="6">CONCATENATE("INDEC-SA - ",B291,C291,D291)</f>
        <v>INDEC-SA - 83107-1</v>
      </c>
      <c r="B291" s="171">
        <v>83107</v>
      </c>
      <c r="C291" s="170" t="s">
        <v>49</v>
      </c>
      <c r="D291" s="171">
        <v>1</v>
      </c>
      <c r="E291" s="170" t="s">
        <v>328</v>
      </c>
    </row>
    <row r="292" spans="1:5" ht="15" customHeight="1" x14ac:dyDescent="0.2">
      <c r="A292" s="171" t="str">
        <f t="shared" si="6"/>
        <v>INDEC-SA - 71240-21</v>
      </c>
      <c r="B292" s="171">
        <v>71240</v>
      </c>
      <c r="C292" s="170" t="s">
        <v>49</v>
      </c>
      <c r="D292" s="171">
        <v>21</v>
      </c>
      <c r="E292" s="170" t="s">
        <v>329</v>
      </c>
    </row>
    <row r="293" spans="1:5" ht="15" customHeight="1" x14ac:dyDescent="0.2">
      <c r="A293" s="171" t="str">
        <f t="shared" si="6"/>
        <v>INDEC-SA - 71240-31</v>
      </c>
      <c r="B293" s="171">
        <v>71240</v>
      </c>
      <c r="C293" s="170" t="s">
        <v>49</v>
      </c>
      <c r="D293" s="171">
        <v>31</v>
      </c>
      <c r="E293" s="170" t="s">
        <v>330</v>
      </c>
    </row>
    <row r="294" spans="1:5" ht="15" customHeight="1" x14ac:dyDescent="0.2">
      <c r="A294" s="171" t="str">
        <f t="shared" si="6"/>
        <v>INDEC-SA - 71240-11</v>
      </c>
      <c r="B294" s="171">
        <v>71240</v>
      </c>
      <c r="C294" s="170" t="s">
        <v>49</v>
      </c>
      <c r="D294" s="171">
        <v>11</v>
      </c>
      <c r="E294" s="170" t="s">
        <v>331</v>
      </c>
    </row>
    <row r="295" spans="1:5" ht="15" customHeight="1" x14ac:dyDescent="0.2">
      <c r="A295" s="171" t="str">
        <f t="shared" si="6"/>
        <v>INDEC-SA - 74110-11</v>
      </c>
      <c r="B295" s="171">
        <v>74110</v>
      </c>
      <c r="C295" s="170" t="s">
        <v>49</v>
      </c>
      <c r="D295" s="171">
        <v>11</v>
      </c>
      <c r="E295" s="170" t="s">
        <v>332</v>
      </c>
    </row>
    <row r="296" spans="1:5" ht="15" customHeight="1" x14ac:dyDescent="0.2">
      <c r="A296" s="171" t="str">
        <f t="shared" si="6"/>
        <v>INDEC-SA - 71233-11</v>
      </c>
      <c r="B296" s="171">
        <v>71233</v>
      </c>
      <c r="C296" s="170" t="s">
        <v>49</v>
      </c>
      <c r="D296" s="171">
        <v>11</v>
      </c>
      <c r="E296" s="170" t="s">
        <v>333</v>
      </c>
    </row>
    <row r="297" spans="1:5" ht="15" customHeight="1" x14ac:dyDescent="0.2">
      <c r="A297" s="171" t="str">
        <f t="shared" si="6"/>
        <v>INDEC-SA - 51800-11</v>
      </c>
      <c r="B297" s="171">
        <v>51800</v>
      </c>
      <c r="C297" s="170" t="s">
        <v>49</v>
      </c>
      <c r="D297" s="171">
        <v>11</v>
      </c>
      <c r="E297" s="188" t="s">
        <v>334</v>
      </c>
    </row>
    <row r="298" spans="1:5" ht="15" customHeight="1" x14ac:dyDescent="0.2">
      <c r="A298" s="171" t="str">
        <f t="shared" si="6"/>
        <v>INDEC-SA - 51800-21</v>
      </c>
      <c r="B298" s="171">
        <v>51800</v>
      </c>
      <c r="C298" s="170" t="s">
        <v>49</v>
      </c>
      <c r="D298" s="171">
        <v>21</v>
      </c>
      <c r="E298" s="170" t="s">
        <v>335</v>
      </c>
    </row>
    <row r="301" spans="1:5" ht="15" customHeight="1" x14ac:dyDescent="0.2">
      <c r="A301" s="189"/>
      <c r="B301" s="169" t="s">
        <v>448</v>
      </c>
      <c r="C301" s="189"/>
      <c r="D301" s="190"/>
      <c r="E301" s="189"/>
    </row>
    <row r="303" spans="1:5" ht="15" customHeight="1" x14ac:dyDescent="0.2">
      <c r="A303" s="379" t="s">
        <v>316</v>
      </c>
      <c r="B303" s="379" t="s">
        <v>46</v>
      </c>
      <c r="C303" s="379"/>
      <c r="D303" s="379"/>
      <c r="E303" s="379" t="s">
        <v>47</v>
      </c>
    </row>
    <row r="304" spans="1:5" ht="15" customHeight="1" x14ac:dyDescent="0.2">
      <c r="A304" s="379"/>
      <c r="B304" s="379" t="s">
        <v>48</v>
      </c>
      <c r="C304" s="379"/>
      <c r="D304" s="379"/>
      <c r="E304" s="379"/>
    </row>
    <row r="305" spans="1:5" ht="15" customHeight="1" x14ac:dyDescent="0.2">
      <c r="A305" s="172"/>
      <c r="B305" s="172"/>
      <c r="C305" s="172"/>
      <c r="D305" s="172"/>
      <c r="E305" s="172"/>
    </row>
    <row r="306" spans="1:5" ht="15" customHeight="1" x14ac:dyDescent="0.2">
      <c r="A306" s="171" t="str">
        <f t="shared" ref="A306:A369" si="7">CONCATENATE("INDEC-PB - ",B306,C306,D306)</f>
        <v>INDEC-PB - 42120-1</v>
      </c>
      <c r="B306" s="171">
        <v>42120</v>
      </c>
      <c r="C306" s="170" t="s">
        <v>49</v>
      </c>
      <c r="D306" s="171">
        <v>1</v>
      </c>
      <c r="E306" s="191" t="s">
        <v>336</v>
      </c>
    </row>
    <row r="307" spans="1:5" ht="15" customHeight="1" x14ac:dyDescent="0.2">
      <c r="A307" s="171" t="str">
        <f t="shared" si="7"/>
        <v>INDEC-PB - 42120-2</v>
      </c>
      <c r="B307" s="171">
        <v>42120</v>
      </c>
      <c r="C307" s="170" t="s">
        <v>49</v>
      </c>
      <c r="D307" s="171">
        <v>2</v>
      </c>
      <c r="E307" s="191" t="s">
        <v>337</v>
      </c>
    </row>
    <row r="308" spans="1:5" ht="15" customHeight="1" x14ac:dyDescent="0.2">
      <c r="A308" s="171" t="str">
        <f t="shared" si="7"/>
        <v>INDEC-PB - 37910-1</v>
      </c>
      <c r="B308" s="171">
        <v>37910</v>
      </c>
      <c r="C308" s="170" t="s">
        <v>49</v>
      </c>
      <c r="D308" s="171">
        <v>1</v>
      </c>
      <c r="E308" s="191" t="s">
        <v>338</v>
      </c>
    </row>
    <row r="309" spans="1:5" ht="15" customHeight="1" x14ac:dyDescent="0.2">
      <c r="A309" s="171" t="str">
        <f t="shared" si="7"/>
        <v>INDEC-PB - 42921-4</v>
      </c>
      <c r="B309" s="171">
        <v>42921</v>
      </c>
      <c r="C309" s="170" t="s">
        <v>49</v>
      </c>
      <c r="D309" s="171">
        <v>4</v>
      </c>
      <c r="E309" s="191" t="s">
        <v>339</v>
      </c>
    </row>
    <row r="310" spans="1:5" ht="15" customHeight="1" x14ac:dyDescent="0.2">
      <c r="A310" s="171" t="str">
        <f t="shared" si="7"/>
        <v>INDEC-PB - 44251-1</v>
      </c>
      <c r="B310" s="171">
        <v>44251</v>
      </c>
      <c r="C310" s="170" t="s">
        <v>49</v>
      </c>
      <c r="D310" s="171">
        <v>1</v>
      </c>
      <c r="E310" s="191" t="s">
        <v>340</v>
      </c>
    </row>
    <row r="311" spans="1:5" ht="15" customHeight="1" x14ac:dyDescent="0.2">
      <c r="A311" s="171" t="str">
        <f t="shared" si="7"/>
        <v>INDEC-PB - 42922-1</v>
      </c>
      <c r="B311" s="171">
        <v>42922</v>
      </c>
      <c r="C311" s="170" t="s">
        <v>49</v>
      </c>
      <c r="D311" s="171">
        <v>1</v>
      </c>
      <c r="E311" s="191" t="s">
        <v>341</v>
      </c>
    </row>
    <row r="312" spans="1:5" ht="15" customHeight="1" x14ac:dyDescent="0.2">
      <c r="A312" s="171" t="str">
        <f t="shared" si="7"/>
        <v>INDEC-PB - 33380-1</v>
      </c>
      <c r="B312" s="171">
        <v>33380</v>
      </c>
      <c r="C312" s="170" t="s">
        <v>49</v>
      </c>
      <c r="D312" s="171">
        <v>1</v>
      </c>
      <c r="E312" s="191" t="s">
        <v>342</v>
      </c>
    </row>
    <row r="313" spans="1:5" ht="15" customHeight="1" x14ac:dyDescent="0.2">
      <c r="A313" s="171" t="str">
        <f t="shared" si="7"/>
        <v>INDEC-PB - 49229-1</v>
      </c>
      <c r="B313" s="171">
        <v>49229</v>
      </c>
      <c r="C313" s="170" t="s">
        <v>49</v>
      </c>
      <c r="D313" s="171">
        <v>1</v>
      </c>
      <c r="E313" s="191" t="s">
        <v>343</v>
      </c>
    </row>
    <row r="314" spans="1:5" ht="15" customHeight="1" x14ac:dyDescent="0.2">
      <c r="A314" s="171" t="str">
        <f t="shared" si="7"/>
        <v>INDEC-PB - 46420-1</v>
      </c>
      <c r="B314" s="171">
        <v>46420</v>
      </c>
      <c r="C314" s="170" t="s">
        <v>49</v>
      </c>
      <c r="D314" s="171">
        <v>1</v>
      </c>
      <c r="E314" s="191" t="s">
        <v>344</v>
      </c>
    </row>
    <row r="315" spans="1:5" ht="15" customHeight="1" x14ac:dyDescent="0.2">
      <c r="A315" s="171" t="str">
        <f t="shared" si="7"/>
        <v>INDEC-PB - 41263-1</v>
      </c>
      <c r="B315" s="171">
        <v>41263</v>
      </c>
      <c r="C315" s="170" t="s">
        <v>49</v>
      </c>
      <c r="D315" s="171">
        <v>1</v>
      </c>
      <c r="E315" s="191" t="s">
        <v>345</v>
      </c>
    </row>
    <row r="316" spans="1:5" s="176" customFormat="1" ht="15" customHeight="1" x14ac:dyDescent="0.2">
      <c r="A316" s="174"/>
      <c r="B316" s="174"/>
      <c r="D316" s="174"/>
      <c r="E316" s="192"/>
    </row>
    <row r="317" spans="1:5" ht="15" customHeight="1" x14ac:dyDescent="0.2">
      <c r="A317" s="171" t="str">
        <f t="shared" si="7"/>
        <v>INDEC-PB - 44216-1</v>
      </c>
      <c r="B317" s="171">
        <v>44216</v>
      </c>
      <c r="C317" s="170" t="s">
        <v>49</v>
      </c>
      <c r="D317" s="171">
        <v>1</v>
      </c>
      <c r="E317" s="191" t="s">
        <v>346</v>
      </c>
    </row>
    <row r="318" spans="1:5" ht="15" customHeight="1" x14ac:dyDescent="0.2">
      <c r="A318" s="171" t="str">
        <f t="shared" si="7"/>
        <v>INDEC-PB - 15400-1</v>
      </c>
      <c r="B318" s="171">
        <v>15400</v>
      </c>
      <c r="C318" s="170" t="s">
        <v>49</v>
      </c>
      <c r="D318" s="171">
        <v>1</v>
      </c>
      <c r="E318" s="191" t="s">
        <v>347</v>
      </c>
    </row>
    <row r="319" spans="1:5" ht="15" customHeight="1" x14ac:dyDescent="0.2">
      <c r="A319" s="171" t="str">
        <f t="shared" si="7"/>
        <v>INDEC-PB - 15310-1</v>
      </c>
      <c r="B319" s="171">
        <v>15310</v>
      </c>
      <c r="C319" s="170" t="s">
        <v>49</v>
      </c>
      <c r="D319" s="171">
        <v>1</v>
      </c>
      <c r="E319" s="191" t="s">
        <v>348</v>
      </c>
    </row>
    <row r="320" spans="1:5" s="176" customFormat="1" ht="15" customHeight="1" x14ac:dyDescent="0.2">
      <c r="A320" s="174"/>
      <c r="B320" s="174"/>
      <c r="D320" s="174"/>
      <c r="E320" s="192"/>
    </row>
    <row r="321" spans="1:5" s="176" customFormat="1" ht="15" customHeight="1" x14ac:dyDescent="0.2">
      <c r="A321" s="174"/>
      <c r="B321" s="174"/>
      <c r="D321" s="174"/>
      <c r="E321" s="192"/>
    </row>
    <row r="322" spans="1:5" ht="15" customHeight="1" x14ac:dyDescent="0.2">
      <c r="A322" s="171" t="str">
        <f t="shared" si="7"/>
        <v>INDEC-PB - 49113-1</v>
      </c>
      <c r="B322" s="171">
        <v>49113</v>
      </c>
      <c r="C322" s="170" t="s">
        <v>49</v>
      </c>
      <c r="D322" s="171">
        <v>1</v>
      </c>
      <c r="E322" s="191" t="s">
        <v>349</v>
      </c>
    </row>
    <row r="323" spans="1:5" ht="15" customHeight="1" x14ac:dyDescent="0.2">
      <c r="A323" s="171" t="str">
        <f t="shared" si="7"/>
        <v>INDEC-PB - 36270-1</v>
      </c>
      <c r="B323" s="171">
        <v>36270</v>
      </c>
      <c r="C323" s="170" t="s">
        <v>49</v>
      </c>
      <c r="D323" s="171">
        <v>1</v>
      </c>
      <c r="E323" s="191" t="s">
        <v>350</v>
      </c>
    </row>
    <row r="324" spans="1:5" ht="15" customHeight="1" x14ac:dyDescent="0.2">
      <c r="A324" s="171" t="str">
        <f t="shared" si="7"/>
        <v>INDEC-PB - 46539-1</v>
      </c>
      <c r="B324" s="171">
        <v>46539</v>
      </c>
      <c r="C324" s="170" t="s">
        <v>49</v>
      </c>
      <c r="D324" s="171">
        <v>1</v>
      </c>
      <c r="E324" s="191" t="s">
        <v>351</v>
      </c>
    </row>
    <row r="325" spans="1:5" ht="15" customHeight="1" x14ac:dyDescent="0.2">
      <c r="A325" s="171" t="str">
        <f t="shared" si="7"/>
        <v>INDEC-PB - 37370-1</v>
      </c>
      <c r="B325" s="171">
        <v>37370</v>
      </c>
      <c r="C325" s="170" t="s">
        <v>49</v>
      </c>
      <c r="D325" s="171">
        <v>1</v>
      </c>
      <c r="E325" s="191" t="s">
        <v>352</v>
      </c>
    </row>
    <row r="326" spans="1:5" ht="15" customHeight="1" x14ac:dyDescent="0.2">
      <c r="A326" s="171" t="str">
        <f t="shared" si="7"/>
        <v>INDEC-PB - 35110-4</v>
      </c>
      <c r="B326" s="171">
        <v>35110</v>
      </c>
      <c r="C326" s="170" t="s">
        <v>49</v>
      </c>
      <c r="D326" s="171">
        <v>4</v>
      </c>
      <c r="E326" s="191" t="s">
        <v>353</v>
      </c>
    </row>
    <row r="327" spans="1:5" ht="15" customHeight="1" x14ac:dyDescent="0.2">
      <c r="A327" s="171" t="str">
        <f t="shared" si="7"/>
        <v>INDEC-PB - 41261-1</v>
      </c>
      <c r="B327" s="171">
        <v>41261</v>
      </c>
      <c r="C327" s="170" t="s">
        <v>49</v>
      </c>
      <c r="D327" s="171">
        <v>1</v>
      </c>
      <c r="E327" s="191" t="s">
        <v>354</v>
      </c>
    </row>
    <row r="328" spans="1:5" ht="15" customHeight="1" x14ac:dyDescent="0.2">
      <c r="A328" s="171" t="str">
        <f t="shared" si="7"/>
        <v>INDEC-PB - 36490-6</v>
      </c>
      <c r="B328" s="171">
        <v>36490</v>
      </c>
      <c r="C328" s="170" t="s">
        <v>49</v>
      </c>
      <c r="D328" s="171">
        <v>6</v>
      </c>
      <c r="E328" s="191" t="s">
        <v>355</v>
      </c>
    </row>
    <row r="329" spans="1:5" ht="15" customHeight="1" x14ac:dyDescent="0.2">
      <c r="A329" s="171" t="str">
        <f t="shared" si="7"/>
        <v>INDEC-PB - 42944-1</v>
      </c>
      <c r="B329" s="171">
        <v>42944</v>
      </c>
      <c r="C329" s="170" t="s">
        <v>49</v>
      </c>
      <c r="D329" s="171">
        <v>1</v>
      </c>
      <c r="E329" s="191" t="s">
        <v>356</v>
      </c>
    </row>
    <row r="330" spans="1:5" ht="15" customHeight="1" x14ac:dyDescent="0.2">
      <c r="A330" s="171" t="str">
        <f t="shared" si="7"/>
        <v>INDEC-PB - 42320-1</v>
      </c>
      <c r="B330" s="171">
        <v>42320</v>
      </c>
      <c r="C330" s="170" t="s">
        <v>49</v>
      </c>
      <c r="D330" s="171">
        <v>1</v>
      </c>
      <c r="E330" s="191" t="s">
        <v>357</v>
      </c>
    </row>
    <row r="331" spans="1:5" ht="15" customHeight="1" x14ac:dyDescent="0.2">
      <c r="A331" s="171" t="str">
        <f t="shared" si="7"/>
        <v>INDEC-PB - 37420-1</v>
      </c>
      <c r="B331" s="171">
        <v>37420</v>
      </c>
      <c r="C331" s="170" t="s">
        <v>49</v>
      </c>
      <c r="D331" s="171">
        <v>1</v>
      </c>
      <c r="E331" s="191" t="s">
        <v>358</v>
      </c>
    </row>
    <row r="332" spans="1:5" s="176" customFormat="1" ht="15" customHeight="1" x14ac:dyDescent="0.2">
      <c r="A332" s="174"/>
      <c r="B332" s="174"/>
      <c r="D332" s="174"/>
      <c r="E332" s="192"/>
    </row>
    <row r="333" spans="1:5" s="176" customFormat="1" ht="15" customHeight="1" x14ac:dyDescent="0.2">
      <c r="A333" s="174"/>
      <c r="B333" s="174"/>
      <c r="D333" s="174"/>
      <c r="E333" s="192"/>
    </row>
    <row r="334" spans="1:5" s="176" customFormat="1" ht="15" customHeight="1" x14ac:dyDescent="0.2">
      <c r="A334" s="174"/>
      <c r="B334" s="174"/>
      <c r="D334" s="174"/>
      <c r="E334" s="192"/>
    </row>
    <row r="335" spans="1:5" ht="15" customHeight="1" x14ac:dyDescent="0.2">
      <c r="A335" s="171" t="str">
        <f t="shared" si="7"/>
        <v>INDEC-PB - 36320-1</v>
      </c>
      <c r="B335" s="171">
        <v>36320</v>
      </c>
      <c r="C335" s="170" t="s">
        <v>49</v>
      </c>
      <c r="D335" s="171">
        <v>1</v>
      </c>
      <c r="E335" s="191" t="s">
        <v>359</v>
      </c>
    </row>
    <row r="336" spans="1:5" ht="15" customHeight="1" x14ac:dyDescent="0.2">
      <c r="A336" s="171" t="str">
        <f t="shared" si="7"/>
        <v>INDEC-PB - 46220-1</v>
      </c>
      <c r="B336" s="171">
        <v>46220</v>
      </c>
      <c r="C336" s="170" t="s">
        <v>49</v>
      </c>
      <c r="D336" s="171">
        <v>1</v>
      </c>
      <c r="E336" s="191" t="s">
        <v>360</v>
      </c>
    </row>
    <row r="337" spans="1:5" s="176" customFormat="1" ht="15" customHeight="1" x14ac:dyDescent="0.2">
      <c r="A337" s="174"/>
      <c r="B337" s="174"/>
      <c r="D337" s="174"/>
      <c r="E337" s="192"/>
    </row>
    <row r="338" spans="1:5" ht="15" customHeight="1" x14ac:dyDescent="0.2">
      <c r="A338" s="171" t="str">
        <f t="shared" si="7"/>
        <v>INDEC-PB - 37440-1</v>
      </c>
      <c r="B338" s="171">
        <v>37440</v>
      </c>
      <c r="C338" s="170" t="s">
        <v>49</v>
      </c>
      <c r="D338" s="171">
        <v>1</v>
      </c>
      <c r="E338" s="191" t="s">
        <v>361</v>
      </c>
    </row>
    <row r="339" spans="1:5" ht="15" customHeight="1" x14ac:dyDescent="0.2">
      <c r="A339" s="171" t="str">
        <f t="shared" si="7"/>
        <v>INDEC-PB - 42992-1</v>
      </c>
      <c r="B339" s="171">
        <v>42992</v>
      </c>
      <c r="C339" s="170" t="s">
        <v>49</v>
      </c>
      <c r="D339" s="171">
        <v>1</v>
      </c>
      <c r="E339" s="191" t="s">
        <v>362</v>
      </c>
    </row>
    <row r="340" spans="1:5" ht="15" customHeight="1" x14ac:dyDescent="0.2">
      <c r="A340" s="171" t="str">
        <f t="shared" si="7"/>
        <v>INDEC-PB - 42999-2</v>
      </c>
      <c r="B340" s="171">
        <v>42999</v>
      </c>
      <c r="C340" s="170" t="s">
        <v>49</v>
      </c>
      <c r="D340" s="171">
        <v>2</v>
      </c>
      <c r="E340" s="191" t="s">
        <v>363</v>
      </c>
    </row>
    <row r="341" spans="1:5" ht="15" customHeight="1" x14ac:dyDescent="0.2">
      <c r="A341" s="171" t="str">
        <f t="shared" si="7"/>
        <v>INDEC-PB - 42944-2</v>
      </c>
      <c r="B341" s="171">
        <v>42944</v>
      </c>
      <c r="C341" s="170" t="s">
        <v>49</v>
      </c>
      <c r="D341" s="171">
        <v>2</v>
      </c>
      <c r="E341" s="191" t="s">
        <v>364</v>
      </c>
    </row>
    <row r="342" spans="1:5" ht="15" customHeight="1" x14ac:dyDescent="0.2">
      <c r="A342" s="171" t="str">
        <f t="shared" si="7"/>
        <v>INDEC-PB - 43230-1</v>
      </c>
      <c r="B342" s="171">
        <v>43230</v>
      </c>
      <c r="C342" s="170" t="s">
        <v>49</v>
      </c>
      <c r="D342" s="171">
        <v>1</v>
      </c>
      <c r="E342" s="191" t="s">
        <v>365</v>
      </c>
    </row>
    <row r="343" spans="1:5" ht="15" customHeight="1" x14ac:dyDescent="0.2">
      <c r="A343" s="171" t="str">
        <f t="shared" si="7"/>
        <v>INDEC-PB - 46340-1</v>
      </c>
      <c r="B343" s="171">
        <v>46340</v>
      </c>
      <c r="C343" s="170" t="s">
        <v>49</v>
      </c>
      <c r="D343" s="171">
        <v>1</v>
      </c>
      <c r="E343" s="191" t="s">
        <v>366</v>
      </c>
    </row>
    <row r="344" spans="1:5" s="176" customFormat="1" ht="15" customHeight="1" x14ac:dyDescent="0.2">
      <c r="A344" s="174"/>
      <c r="B344" s="174"/>
      <c r="D344" s="174"/>
      <c r="E344" s="192"/>
    </row>
    <row r="345" spans="1:5" ht="15" customHeight="1" x14ac:dyDescent="0.2">
      <c r="A345" s="171" t="str">
        <f t="shared" si="7"/>
        <v>INDEC-PB - 42190-2</v>
      </c>
      <c r="B345" s="171">
        <v>42190</v>
      </c>
      <c r="C345" s="170" t="s">
        <v>49</v>
      </c>
      <c r="D345" s="171">
        <v>2</v>
      </c>
      <c r="E345" s="191" t="s">
        <v>367</v>
      </c>
    </row>
    <row r="346" spans="1:5" ht="15" customHeight="1" x14ac:dyDescent="0.2">
      <c r="A346" s="171" t="str">
        <f t="shared" si="7"/>
        <v>INDEC-PB - 36990-2</v>
      </c>
      <c r="B346" s="171">
        <v>36990</v>
      </c>
      <c r="C346" s="170" t="s">
        <v>49</v>
      </c>
      <c r="D346" s="171">
        <v>2</v>
      </c>
      <c r="E346" s="191" t="s">
        <v>368</v>
      </c>
    </row>
    <row r="347" spans="1:5" s="176" customFormat="1" ht="15" customHeight="1" x14ac:dyDescent="0.2">
      <c r="A347" s="174"/>
      <c r="B347" s="174"/>
      <c r="D347" s="174"/>
      <c r="E347" s="192"/>
    </row>
    <row r="348" spans="1:5" ht="15" customHeight="1" x14ac:dyDescent="0.2">
      <c r="A348" s="171" t="str">
        <f t="shared" si="7"/>
        <v>INDEC-PB - 32600-1</v>
      </c>
      <c r="B348" s="171">
        <v>32600</v>
      </c>
      <c r="C348" s="170" t="s">
        <v>49</v>
      </c>
      <c r="D348" s="171">
        <v>1</v>
      </c>
      <c r="E348" s="191" t="s">
        <v>369</v>
      </c>
    </row>
    <row r="349" spans="1:5" ht="15" customHeight="1" x14ac:dyDescent="0.2">
      <c r="A349" s="171" t="str">
        <f t="shared" si="7"/>
        <v>INDEC-PB - 36111-3</v>
      </c>
      <c r="B349" s="171">
        <v>36111</v>
      </c>
      <c r="C349" s="170" t="s">
        <v>49</v>
      </c>
      <c r="D349" s="171">
        <v>3</v>
      </c>
      <c r="E349" s="191" t="s">
        <v>370</v>
      </c>
    </row>
    <row r="350" spans="1:5" ht="15" customHeight="1" x14ac:dyDescent="0.2">
      <c r="A350" s="171" t="str">
        <f t="shared" si="7"/>
        <v>INDEC-PB - 36111-2</v>
      </c>
      <c r="B350" s="171">
        <v>36111</v>
      </c>
      <c r="C350" s="170" t="s">
        <v>49</v>
      </c>
      <c r="D350" s="171">
        <v>2</v>
      </c>
      <c r="E350" s="191" t="s">
        <v>371</v>
      </c>
    </row>
    <row r="351" spans="1:5" ht="15" customHeight="1" x14ac:dyDescent="0.2">
      <c r="A351" s="171" t="str">
        <f t="shared" si="7"/>
        <v>INDEC-PB - 36111-1</v>
      </c>
      <c r="B351" s="171">
        <v>36111</v>
      </c>
      <c r="C351" s="170" t="s">
        <v>49</v>
      </c>
      <c r="D351" s="171">
        <v>1</v>
      </c>
      <c r="E351" s="191" t="s">
        <v>372</v>
      </c>
    </row>
    <row r="352" spans="1:5" ht="15" customHeight="1" x14ac:dyDescent="0.2">
      <c r="A352" s="171" t="str">
        <f t="shared" si="7"/>
        <v>INDEC-PB - 42921-1</v>
      </c>
      <c r="B352" s="171">
        <v>42921</v>
      </c>
      <c r="C352" s="170" t="s">
        <v>49</v>
      </c>
      <c r="D352" s="171">
        <v>1</v>
      </c>
      <c r="E352" s="191" t="s">
        <v>373</v>
      </c>
    </row>
    <row r="353" spans="1:5" s="176" customFormat="1" ht="15" customHeight="1" x14ac:dyDescent="0.2">
      <c r="A353" s="174"/>
      <c r="B353" s="174"/>
      <c r="D353" s="174"/>
      <c r="E353" s="192"/>
    </row>
    <row r="354" spans="1:5" ht="15" customHeight="1" x14ac:dyDescent="0.2">
      <c r="A354" s="171" t="str">
        <f t="shared" si="7"/>
        <v>INDEC-PB - 49129-1</v>
      </c>
      <c r="B354" s="171">
        <v>49129</v>
      </c>
      <c r="C354" s="170" t="s">
        <v>49</v>
      </c>
      <c r="D354" s="171">
        <v>1</v>
      </c>
      <c r="E354" s="191" t="s">
        <v>374</v>
      </c>
    </row>
    <row r="355" spans="1:5" ht="15" customHeight="1" x14ac:dyDescent="0.2">
      <c r="A355" s="171" t="str">
        <f t="shared" si="7"/>
        <v>INDEC-PB - 43220-1</v>
      </c>
      <c r="B355" s="171">
        <v>43220</v>
      </c>
      <c r="C355" s="170" t="s">
        <v>49</v>
      </c>
      <c r="D355" s="171">
        <v>1</v>
      </c>
      <c r="E355" s="191" t="s">
        <v>375</v>
      </c>
    </row>
    <row r="356" spans="1:5" ht="15" customHeight="1" x14ac:dyDescent="0.2">
      <c r="A356" s="171" t="str">
        <f t="shared" si="7"/>
        <v>INDEC-PB - 35110-1</v>
      </c>
      <c r="B356" s="171">
        <v>35110</v>
      </c>
      <c r="C356" s="170" t="s">
        <v>49</v>
      </c>
      <c r="D356" s="171">
        <v>1</v>
      </c>
      <c r="E356" s="191" t="s">
        <v>376</v>
      </c>
    </row>
    <row r="357" spans="1:5" ht="15" customHeight="1" x14ac:dyDescent="0.2">
      <c r="A357" s="171" t="str">
        <f t="shared" si="7"/>
        <v>INDEC-PB - 17100-1</v>
      </c>
      <c r="B357" s="171">
        <v>17100</v>
      </c>
      <c r="C357" s="170" t="s">
        <v>49</v>
      </c>
      <c r="D357" s="171">
        <v>1</v>
      </c>
      <c r="E357" s="191" t="s">
        <v>377</v>
      </c>
    </row>
    <row r="358" spans="1:5" ht="15" customHeight="1" x14ac:dyDescent="0.2">
      <c r="A358" s="171" t="str">
        <f t="shared" si="7"/>
        <v>INDEC-PB - 49129-3</v>
      </c>
      <c r="B358" s="171">
        <v>49129</v>
      </c>
      <c r="C358" s="170" t="s">
        <v>49</v>
      </c>
      <c r="D358" s="171">
        <v>3</v>
      </c>
      <c r="E358" s="191" t="s">
        <v>378</v>
      </c>
    </row>
    <row r="359" spans="1:5" ht="15" customHeight="1" x14ac:dyDescent="0.2">
      <c r="A359" s="171" t="str">
        <f t="shared" si="7"/>
        <v>INDEC-PB - 35110-2</v>
      </c>
      <c r="B359" s="171">
        <v>35110</v>
      </c>
      <c r="C359" s="170" t="s">
        <v>49</v>
      </c>
      <c r="D359" s="171">
        <v>2</v>
      </c>
      <c r="E359" s="191" t="s">
        <v>379</v>
      </c>
    </row>
    <row r="360" spans="1:5" ht="15" customHeight="1" x14ac:dyDescent="0.2">
      <c r="A360" s="171" t="str">
        <f t="shared" si="7"/>
        <v>INDEC-PB - 37129-1</v>
      </c>
      <c r="B360" s="171">
        <v>37129</v>
      </c>
      <c r="C360" s="170" t="s">
        <v>49</v>
      </c>
      <c r="D360" s="171">
        <v>1</v>
      </c>
      <c r="E360" s="191" t="s">
        <v>380</v>
      </c>
    </row>
    <row r="361" spans="1:5" ht="15" customHeight="1" x14ac:dyDescent="0.2">
      <c r="A361" s="171" t="str">
        <f t="shared" si="7"/>
        <v>INDEC-PB - 36490-4</v>
      </c>
      <c r="B361" s="171">
        <v>36490</v>
      </c>
      <c r="C361" s="170" t="s">
        <v>49</v>
      </c>
      <c r="D361" s="171">
        <v>4</v>
      </c>
      <c r="E361" s="191" t="s">
        <v>381</v>
      </c>
    </row>
    <row r="362" spans="1:5" ht="15" customHeight="1" x14ac:dyDescent="0.2">
      <c r="A362" s="171" t="str">
        <f t="shared" si="7"/>
        <v>INDEC-PB - 33370-1</v>
      </c>
      <c r="B362" s="171">
        <v>33370</v>
      </c>
      <c r="C362" s="170" t="s">
        <v>49</v>
      </c>
      <c r="D362" s="171">
        <v>1</v>
      </c>
      <c r="E362" s="191" t="s">
        <v>382</v>
      </c>
    </row>
    <row r="363" spans="1:5" ht="15" customHeight="1" x14ac:dyDescent="0.2">
      <c r="A363" s="171" t="str">
        <f t="shared" si="7"/>
        <v>INDEC-PB - 12020-1</v>
      </c>
      <c r="B363" s="171">
        <v>12020</v>
      </c>
      <c r="C363" s="170" t="s">
        <v>49</v>
      </c>
      <c r="D363" s="171">
        <v>1</v>
      </c>
      <c r="E363" s="191" t="s">
        <v>383</v>
      </c>
    </row>
    <row r="364" spans="1:5" ht="15" customHeight="1" x14ac:dyDescent="0.2">
      <c r="A364" s="171" t="str">
        <f t="shared" si="7"/>
        <v>INDEC-PB - 33360-1</v>
      </c>
      <c r="B364" s="171">
        <v>33360</v>
      </c>
      <c r="C364" s="170" t="s">
        <v>49</v>
      </c>
      <c r="D364" s="171">
        <v>1</v>
      </c>
      <c r="E364" s="191" t="s">
        <v>384</v>
      </c>
    </row>
    <row r="365" spans="1:5" ht="15" customHeight="1" x14ac:dyDescent="0.2">
      <c r="A365" s="171" t="str">
        <f t="shared" si="7"/>
        <v>INDEC-PB - 33410-1</v>
      </c>
      <c r="B365" s="171">
        <v>33410</v>
      </c>
      <c r="C365" s="170" t="s">
        <v>49</v>
      </c>
      <c r="D365" s="171">
        <v>1</v>
      </c>
      <c r="E365" s="191" t="s">
        <v>385</v>
      </c>
    </row>
    <row r="366" spans="1:5" ht="15" customHeight="1" x14ac:dyDescent="0.2">
      <c r="A366" s="171" t="str">
        <f t="shared" si="7"/>
        <v>INDEC-PB - 42911-1</v>
      </c>
      <c r="B366" s="171">
        <v>42911</v>
      </c>
      <c r="C366" s="170" t="s">
        <v>49</v>
      </c>
      <c r="D366" s="171">
        <v>1</v>
      </c>
      <c r="E366" s="191" t="s">
        <v>386</v>
      </c>
    </row>
    <row r="367" spans="1:5" ht="15" customHeight="1" x14ac:dyDescent="0.2">
      <c r="A367" s="171" t="str">
        <f t="shared" si="7"/>
        <v>INDEC-PB - 46113-1</v>
      </c>
      <c r="B367" s="171">
        <v>46113</v>
      </c>
      <c r="C367" s="170" t="s">
        <v>49</v>
      </c>
      <c r="D367" s="171">
        <v>1</v>
      </c>
      <c r="E367" s="191" t="s">
        <v>387</v>
      </c>
    </row>
    <row r="368" spans="1:5" ht="15" customHeight="1" x14ac:dyDescent="0.2">
      <c r="A368" s="171" t="str">
        <f t="shared" si="7"/>
        <v>INDEC-PB - 42921-2</v>
      </c>
      <c r="B368" s="171">
        <v>42921</v>
      </c>
      <c r="C368" s="170" t="s">
        <v>49</v>
      </c>
      <c r="D368" s="171">
        <v>2</v>
      </c>
      <c r="E368" s="191" t="s">
        <v>388</v>
      </c>
    </row>
    <row r="369" spans="1:5" ht="15" customHeight="1" x14ac:dyDescent="0.2">
      <c r="A369" s="171" t="str">
        <f t="shared" si="7"/>
        <v>INDEC-PB - 37990-1</v>
      </c>
      <c r="B369" s="171">
        <v>37990</v>
      </c>
      <c r="C369" s="170" t="s">
        <v>49</v>
      </c>
      <c r="D369" s="171">
        <v>1</v>
      </c>
      <c r="E369" s="191" t="s">
        <v>389</v>
      </c>
    </row>
    <row r="370" spans="1:5" ht="15" customHeight="1" x14ac:dyDescent="0.2">
      <c r="A370" s="171" t="str">
        <f t="shared" ref="A370:A425" si="8">CONCATENATE("INDEC-PB - ",B370,C370,D370)</f>
        <v>INDEC-PB - 41242-1</v>
      </c>
      <c r="B370" s="171">
        <v>41242</v>
      </c>
      <c r="C370" s="170" t="s">
        <v>49</v>
      </c>
      <c r="D370" s="171">
        <v>1</v>
      </c>
      <c r="E370" s="191" t="s">
        <v>390</v>
      </c>
    </row>
    <row r="371" spans="1:5" ht="15" customHeight="1" x14ac:dyDescent="0.2">
      <c r="A371" s="171" t="str">
        <f t="shared" si="8"/>
        <v>INDEC-PB - 37510-1</v>
      </c>
      <c r="B371" s="171">
        <v>37510</v>
      </c>
      <c r="C371" s="170" t="s">
        <v>49</v>
      </c>
      <c r="D371" s="171">
        <v>1</v>
      </c>
      <c r="E371" s="191" t="s">
        <v>391</v>
      </c>
    </row>
    <row r="372" spans="1:5" ht="15" customHeight="1" x14ac:dyDescent="0.2">
      <c r="A372" s="171" t="str">
        <f t="shared" si="8"/>
        <v>INDEC-PB - 44440-1</v>
      </c>
      <c r="B372" s="171">
        <v>44440</v>
      </c>
      <c r="C372" s="170" t="s">
        <v>49</v>
      </c>
      <c r="D372" s="171">
        <v>1</v>
      </c>
      <c r="E372" s="191" t="s">
        <v>392</v>
      </c>
    </row>
    <row r="373" spans="1:5" ht="15" customHeight="1" x14ac:dyDescent="0.2">
      <c r="A373" s="171" t="str">
        <f t="shared" si="8"/>
        <v>INDEC-PB - 35110-5</v>
      </c>
      <c r="B373" s="171">
        <v>35110</v>
      </c>
      <c r="C373" s="170" t="s">
        <v>49</v>
      </c>
      <c r="D373" s="171">
        <v>5</v>
      </c>
      <c r="E373" s="191" t="s">
        <v>393</v>
      </c>
    </row>
    <row r="374" spans="1:5" ht="15" customHeight="1" x14ac:dyDescent="0.2">
      <c r="A374" s="171" t="str">
        <f t="shared" si="8"/>
        <v>INDEC-PB - 46212-1</v>
      </c>
      <c r="B374" s="171">
        <v>46212</v>
      </c>
      <c r="C374" s="170" t="s">
        <v>49</v>
      </c>
      <c r="D374" s="171">
        <v>1</v>
      </c>
      <c r="E374" s="191" t="s">
        <v>394</v>
      </c>
    </row>
    <row r="375" spans="1:5" s="176" customFormat="1" ht="15" customHeight="1" x14ac:dyDescent="0.2">
      <c r="A375" s="174"/>
      <c r="B375" s="174"/>
      <c r="D375" s="174"/>
      <c r="E375" s="192"/>
    </row>
    <row r="376" spans="1:5" ht="15" customHeight="1" x14ac:dyDescent="0.2">
      <c r="A376" s="171" t="str">
        <f t="shared" si="8"/>
        <v>INDEC-PB - 37350-1</v>
      </c>
      <c r="B376" s="171">
        <v>37350</v>
      </c>
      <c r="C376" s="170" t="s">
        <v>49</v>
      </c>
      <c r="D376" s="171">
        <v>1</v>
      </c>
      <c r="E376" s="191" t="s">
        <v>395</v>
      </c>
    </row>
    <row r="377" spans="1:5" ht="15" customHeight="1" x14ac:dyDescent="0.2">
      <c r="A377" s="171" t="str">
        <f t="shared" si="8"/>
        <v>INDEC-PB - 37320-1</v>
      </c>
      <c r="B377" s="171">
        <v>37320</v>
      </c>
      <c r="C377" s="170" t="s">
        <v>49</v>
      </c>
      <c r="D377" s="171">
        <v>1</v>
      </c>
      <c r="E377" s="191" t="s">
        <v>396</v>
      </c>
    </row>
    <row r="378" spans="1:5" ht="15" customHeight="1" x14ac:dyDescent="0.2">
      <c r="A378" s="171" t="str">
        <f t="shared" si="8"/>
        <v>INDEC-PB - 41532-11</v>
      </c>
      <c r="B378" s="171">
        <v>41532</v>
      </c>
      <c r="C378" s="170" t="s">
        <v>49</v>
      </c>
      <c r="D378" s="171">
        <v>11</v>
      </c>
      <c r="E378" s="191" t="s">
        <v>397</v>
      </c>
    </row>
    <row r="379" spans="1:5" ht="15" customHeight="1" x14ac:dyDescent="0.2">
      <c r="A379" s="171" t="str">
        <f t="shared" si="8"/>
        <v>INDEC-PB - 41532-1</v>
      </c>
      <c r="B379" s="171">
        <v>41532</v>
      </c>
      <c r="C379" s="170" t="s">
        <v>49</v>
      </c>
      <c r="D379" s="171">
        <v>1</v>
      </c>
      <c r="E379" s="191" t="s">
        <v>398</v>
      </c>
    </row>
    <row r="380" spans="1:5" ht="15" customHeight="1" x14ac:dyDescent="0.2">
      <c r="A380" s="171" t="str">
        <f t="shared" si="8"/>
        <v>INDEC-PB - 31430-1</v>
      </c>
      <c r="B380" s="171">
        <v>31430</v>
      </c>
      <c r="C380" s="170" t="s">
        <v>49</v>
      </c>
      <c r="D380" s="171">
        <v>1</v>
      </c>
      <c r="E380" s="191" t="s">
        <v>399</v>
      </c>
    </row>
    <row r="381" spans="1:5" ht="15" customHeight="1" x14ac:dyDescent="0.2">
      <c r="A381" s="171" t="str">
        <f t="shared" si="8"/>
        <v>INDEC-PB - 31100-1</v>
      </c>
      <c r="B381" s="171">
        <v>31100</v>
      </c>
      <c r="C381" s="170" t="s">
        <v>49</v>
      </c>
      <c r="D381" s="171">
        <v>1</v>
      </c>
      <c r="E381" s="191" t="s">
        <v>400</v>
      </c>
    </row>
    <row r="382" spans="1:5" ht="15" customHeight="1" x14ac:dyDescent="0.2">
      <c r="A382" s="171" t="str">
        <f t="shared" si="8"/>
        <v>INDEC-PB - 31420-1</v>
      </c>
      <c r="B382" s="171">
        <v>31420</v>
      </c>
      <c r="C382" s="170" t="s">
        <v>49</v>
      </c>
      <c r="D382" s="171">
        <v>1</v>
      </c>
      <c r="E382" s="191" t="s">
        <v>401</v>
      </c>
    </row>
    <row r="383" spans="1:5" ht="15" customHeight="1" x14ac:dyDescent="0.2">
      <c r="A383" s="171" t="str">
        <f t="shared" si="8"/>
        <v>INDEC-PB - 31420-2</v>
      </c>
      <c r="B383" s="171">
        <v>31420</v>
      </c>
      <c r="C383" s="170" t="s">
        <v>49</v>
      </c>
      <c r="D383" s="171">
        <v>2</v>
      </c>
      <c r="E383" s="191" t="s">
        <v>402</v>
      </c>
    </row>
    <row r="384" spans="1:5" s="176" customFormat="1" ht="15" customHeight="1" x14ac:dyDescent="0.2">
      <c r="A384" s="174"/>
      <c r="B384" s="174"/>
      <c r="D384" s="174"/>
      <c r="E384" s="192"/>
    </row>
    <row r="385" spans="1:5" s="176" customFormat="1" ht="15" customHeight="1" x14ac:dyDescent="0.2">
      <c r="A385" s="174"/>
      <c r="B385" s="174"/>
      <c r="D385" s="174"/>
      <c r="E385" s="192"/>
    </row>
    <row r="386" spans="1:5" ht="15" customHeight="1" x14ac:dyDescent="0.2">
      <c r="A386" s="171" t="str">
        <f t="shared" si="8"/>
        <v>INDEC-PB - 44430-1</v>
      </c>
      <c r="B386" s="171">
        <v>44430</v>
      </c>
      <c r="C386" s="170" t="s">
        <v>49</v>
      </c>
      <c r="D386" s="171">
        <v>1</v>
      </c>
      <c r="E386" s="191" t="s">
        <v>403</v>
      </c>
    </row>
    <row r="387" spans="1:5" ht="15" customHeight="1" x14ac:dyDescent="0.2">
      <c r="A387" s="171" t="str">
        <f t="shared" si="8"/>
        <v>INDEC-PB - 37930-1</v>
      </c>
      <c r="B387" s="171">
        <v>37930</v>
      </c>
      <c r="C387" s="170" t="s">
        <v>49</v>
      </c>
      <c r="D387" s="171">
        <v>1</v>
      </c>
      <c r="E387" s="191" t="s">
        <v>404</v>
      </c>
    </row>
    <row r="388" spans="1:5" ht="15" customHeight="1" x14ac:dyDescent="0.2">
      <c r="A388" s="171" t="str">
        <f t="shared" si="8"/>
        <v>INDEC-PB - 37330-1</v>
      </c>
      <c r="B388" s="171">
        <v>37330</v>
      </c>
      <c r="C388" s="170" t="s">
        <v>49</v>
      </c>
      <c r="D388" s="171">
        <v>1</v>
      </c>
      <c r="E388" s="191" t="s">
        <v>405</v>
      </c>
    </row>
    <row r="389" spans="1:5" ht="15" customHeight="1" x14ac:dyDescent="0.2">
      <c r="A389" s="171" t="str">
        <f t="shared" si="8"/>
        <v>INDEC-PB - 37540-1</v>
      </c>
      <c r="B389" s="171">
        <v>37540</v>
      </c>
      <c r="C389" s="170" t="s">
        <v>49</v>
      </c>
      <c r="D389" s="171">
        <v>1</v>
      </c>
      <c r="E389" s="191" t="s">
        <v>406</v>
      </c>
    </row>
    <row r="390" spans="1:5" ht="15" customHeight="1" x14ac:dyDescent="0.2">
      <c r="A390" s="171" t="str">
        <f t="shared" si="8"/>
        <v>INDEC-PB - 43121-1</v>
      </c>
      <c r="B390" s="171">
        <v>43121</v>
      </c>
      <c r="C390" s="170" t="s">
        <v>49</v>
      </c>
      <c r="D390" s="171">
        <v>1</v>
      </c>
      <c r="E390" s="191" t="s">
        <v>407</v>
      </c>
    </row>
    <row r="391" spans="1:5" ht="15" customHeight="1" x14ac:dyDescent="0.2">
      <c r="A391" s="171" t="str">
        <f t="shared" si="8"/>
        <v>INDEC-PB - 46112-1</v>
      </c>
      <c r="B391" s="171">
        <v>46112</v>
      </c>
      <c r="C391" s="170" t="s">
        <v>49</v>
      </c>
      <c r="D391" s="171">
        <v>1</v>
      </c>
      <c r="E391" s="191" t="s">
        <v>408</v>
      </c>
    </row>
    <row r="392" spans="1:5" s="176" customFormat="1" ht="15" customHeight="1" x14ac:dyDescent="0.2">
      <c r="A392" s="174"/>
      <c r="B392" s="174"/>
      <c r="D392" s="174"/>
      <c r="E392" s="192"/>
    </row>
    <row r="393" spans="1:5" ht="15" customHeight="1" x14ac:dyDescent="0.2">
      <c r="A393" s="171" t="str">
        <f t="shared" si="8"/>
        <v>INDEC-PB - 49911-1</v>
      </c>
      <c r="B393" s="171">
        <v>49911</v>
      </c>
      <c r="C393" s="170" t="s">
        <v>49</v>
      </c>
      <c r="D393" s="171">
        <v>1</v>
      </c>
      <c r="E393" s="191" t="s">
        <v>409</v>
      </c>
    </row>
    <row r="394" spans="1:5" ht="15" customHeight="1" x14ac:dyDescent="0.2">
      <c r="A394" s="171" t="str">
        <f t="shared" si="8"/>
        <v>INDEC-PB - 33310-1</v>
      </c>
      <c r="B394" s="171">
        <v>33310</v>
      </c>
      <c r="C394" s="170" t="s">
        <v>49</v>
      </c>
      <c r="D394" s="171">
        <v>1</v>
      </c>
      <c r="E394" s="191" t="s">
        <v>410</v>
      </c>
    </row>
    <row r="395" spans="1:5" ht="15" customHeight="1" x14ac:dyDescent="0.2">
      <c r="A395" s="171" t="str">
        <f t="shared" si="8"/>
        <v>INDEC-PB - 32129-1</v>
      </c>
      <c r="B395" s="171">
        <v>32129</v>
      </c>
      <c r="C395" s="170" t="s">
        <v>49</v>
      </c>
      <c r="D395" s="171">
        <v>1</v>
      </c>
      <c r="E395" s="191" t="s">
        <v>411</v>
      </c>
    </row>
    <row r="396" spans="1:5" ht="15" customHeight="1" x14ac:dyDescent="0.2">
      <c r="A396" s="171" t="str">
        <f t="shared" si="8"/>
        <v>INDEC-PB - 37990-2</v>
      </c>
      <c r="B396" s="171">
        <v>37990</v>
      </c>
      <c r="C396" s="170" t="s">
        <v>49</v>
      </c>
      <c r="D396" s="171">
        <v>2</v>
      </c>
      <c r="E396" s="191" t="s">
        <v>412</v>
      </c>
    </row>
    <row r="397" spans="1:5" ht="15" customHeight="1" x14ac:dyDescent="0.2">
      <c r="A397" s="171" t="str">
        <f t="shared" si="8"/>
        <v>INDEC-PB - 41251-1</v>
      </c>
      <c r="B397" s="171">
        <v>41251</v>
      </c>
      <c r="C397" s="170" t="s">
        <v>49</v>
      </c>
      <c r="D397" s="171">
        <v>1</v>
      </c>
      <c r="E397" s="191" t="s">
        <v>413</v>
      </c>
    </row>
    <row r="398" spans="1:5" ht="15" customHeight="1" x14ac:dyDescent="0.2">
      <c r="A398" s="171" t="str">
        <f t="shared" si="8"/>
        <v>INDEC-PB - 12010-1</v>
      </c>
      <c r="B398" s="171">
        <v>12010</v>
      </c>
      <c r="C398" s="170" t="s">
        <v>49</v>
      </c>
      <c r="D398" s="171">
        <v>1</v>
      </c>
      <c r="E398" s="191" t="s">
        <v>414</v>
      </c>
    </row>
    <row r="399" spans="1:5" ht="15" customHeight="1" x14ac:dyDescent="0.2">
      <c r="A399" s="171" t="str">
        <f t="shared" si="8"/>
        <v>INDEC-PB - 15320-1</v>
      </c>
      <c r="B399" s="171">
        <v>15320</v>
      </c>
      <c r="C399" s="170" t="s">
        <v>49</v>
      </c>
      <c r="D399" s="171">
        <v>1</v>
      </c>
      <c r="E399" s="191" t="s">
        <v>415</v>
      </c>
    </row>
    <row r="400" spans="1:5" ht="15" customHeight="1" x14ac:dyDescent="0.2">
      <c r="A400" s="171" t="str">
        <f t="shared" si="8"/>
        <v>INDEC-PB - 41116-1</v>
      </c>
      <c r="B400" s="171">
        <v>41116</v>
      </c>
      <c r="C400" s="170" t="s">
        <v>49</v>
      </c>
      <c r="D400" s="171">
        <v>1</v>
      </c>
      <c r="E400" s="191" t="s">
        <v>416</v>
      </c>
    </row>
    <row r="401" spans="1:5" ht="15" customHeight="1" x14ac:dyDescent="0.2">
      <c r="A401" s="171" t="str">
        <f t="shared" si="8"/>
        <v>INDEC-PB - 42999-1</v>
      </c>
      <c r="B401" s="171">
        <v>42999</v>
      </c>
      <c r="C401" s="170" t="s">
        <v>49</v>
      </c>
      <c r="D401" s="171">
        <v>1</v>
      </c>
      <c r="E401" s="191" t="s">
        <v>417</v>
      </c>
    </row>
    <row r="402" spans="1:5" ht="15" customHeight="1" x14ac:dyDescent="0.2">
      <c r="A402" s="171" t="str">
        <f t="shared" si="8"/>
        <v>INDEC-PB - 35110-3</v>
      </c>
      <c r="B402" s="171">
        <v>35110</v>
      </c>
      <c r="C402" s="170" t="s">
        <v>49</v>
      </c>
      <c r="D402" s="171">
        <v>3</v>
      </c>
      <c r="E402" s="191" t="s">
        <v>418</v>
      </c>
    </row>
    <row r="403" spans="1:5" ht="15" customHeight="1" x14ac:dyDescent="0.2">
      <c r="A403" s="171" t="str">
        <f t="shared" si="8"/>
        <v>INDEC-PB - 34740-6</v>
      </c>
      <c r="B403" s="171">
        <v>34740</v>
      </c>
      <c r="C403" s="170" t="s">
        <v>49</v>
      </c>
      <c r="D403" s="171">
        <v>6</v>
      </c>
      <c r="E403" s="191" t="s">
        <v>419</v>
      </c>
    </row>
    <row r="404" spans="1:5" ht="15" customHeight="1" x14ac:dyDescent="0.2">
      <c r="A404" s="171" t="str">
        <f t="shared" si="8"/>
        <v>INDEC-PB - 34730-1</v>
      </c>
      <c r="B404" s="171">
        <v>34730</v>
      </c>
      <c r="C404" s="170" t="s">
        <v>49</v>
      </c>
      <c r="D404" s="171">
        <v>1</v>
      </c>
      <c r="E404" s="191" t="s">
        <v>420</v>
      </c>
    </row>
    <row r="405" spans="1:5" s="176" customFormat="1" ht="15" customHeight="1" x14ac:dyDescent="0.2">
      <c r="A405" s="174"/>
      <c r="B405" s="174"/>
      <c r="D405" s="174"/>
      <c r="E405" s="192"/>
    </row>
    <row r="406" spans="1:5" ht="15" customHeight="1" x14ac:dyDescent="0.2">
      <c r="A406" s="171" t="str">
        <f t="shared" si="8"/>
        <v>INDEC-PB - 34710-1</v>
      </c>
      <c r="B406" s="171">
        <v>34710</v>
      </c>
      <c r="C406" s="170" t="s">
        <v>49</v>
      </c>
      <c r="D406" s="171">
        <v>1</v>
      </c>
      <c r="E406" s="191" t="s">
        <v>421</v>
      </c>
    </row>
    <row r="407" spans="1:5" ht="15" customHeight="1" x14ac:dyDescent="0.2">
      <c r="A407" s="171" t="str">
        <f t="shared" si="8"/>
        <v>INDEC-PB - 41530-1</v>
      </c>
      <c r="B407" s="171">
        <v>41530</v>
      </c>
      <c r="C407" s="170" t="s">
        <v>49</v>
      </c>
      <c r="D407" s="171">
        <v>1</v>
      </c>
      <c r="E407" s="191" t="s">
        <v>422</v>
      </c>
    </row>
    <row r="408" spans="1:5" ht="15" customHeight="1" x14ac:dyDescent="0.2">
      <c r="A408" s="171" t="str">
        <f t="shared" si="8"/>
        <v>INDEC-PB - 41510-1</v>
      </c>
      <c r="B408" s="171">
        <v>41510</v>
      </c>
      <c r="C408" s="170" t="s">
        <v>49</v>
      </c>
      <c r="D408" s="171">
        <v>1</v>
      </c>
      <c r="E408" s="191" t="s">
        <v>423</v>
      </c>
    </row>
    <row r="409" spans="1:5" ht="15" customHeight="1" x14ac:dyDescent="0.2">
      <c r="A409" s="171" t="str">
        <f t="shared" si="8"/>
        <v>INDEC-PB - 31600-2</v>
      </c>
      <c r="B409" s="171">
        <v>31600</v>
      </c>
      <c r="C409" s="170" t="s">
        <v>49</v>
      </c>
      <c r="D409" s="171">
        <v>2</v>
      </c>
      <c r="E409" s="191" t="s">
        <v>424</v>
      </c>
    </row>
    <row r="410" spans="1:5" ht="15" customHeight="1" x14ac:dyDescent="0.2">
      <c r="A410" s="171" t="str">
        <f t="shared" si="8"/>
        <v>INDEC-PB - 49129-2</v>
      </c>
      <c r="B410" s="171">
        <v>49129</v>
      </c>
      <c r="C410" s="170" t="s">
        <v>49</v>
      </c>
      <c r="D410" s="171">
        <v>2</v>
      </c>
      <c r="E410" s="191" t="s">
        <v>425</v>
      </c>
    </row>
    <row r="411" spans="1:5" ht="15" customHeight="1" x14ac:dyDescent="0.2">
      <c r="A411" s="171" t="str">
        <f t="shared" si="8"/>
        <v>INDEC-PB - 34740-1</v>
      </c>
      <c r="B411" s="171">
        <v>34740</v>
      </c>
      <c r="C411" s="170" t="s">
        <v>49</v>
      </c>
      <c r="D411" s="171">
        <v>1</v>
      </c>
      <c r="E411" s="191" t="s">
        <v>426</v>
      </c>
    </row>
    <row r="412" spans="1:5" s="176" customFormat="1" ht="15" customHeight="1" x14ac:dyDescent="0.2">
      <c r="A412" s="174"/>
      <c r="B412" s="174"/>
      <c r="D412" s="174"/>
      <c r="E412" s="192"/>
    </row>
    <row r="413" spans="1:5" ht="15" customHeight="1" x14ac:dyDescent="0.2">
      <c r="A413" s="171" t="str">
        <f t="shared" si="8"/>
        <v>INDEC-PB - 44240-1</v>
      </c>
      <c r="B413" s="171">
        <v>44240</v>
      </c>
      <c r="C413" s="170" t="s">
        <v>49</v>
      </c>
      <c r="D413" s="171">
        <v>1</v>
      </c>
      <c r="E413" s="191" t="s">
        <v>427</v>
      </c>
    </row>
    <row r="414" spans="1:5" ht="15" customHeight="1" x14ac:dyDescent="0.2">
      <c r="A414" s="171" t="str">
        <f t="shared" si="8"/>
        <v>INDEC-PB - 33500-1</v>
      </c>
      <c r="B414" s="171">
        <v>33500</v>
      </c>
      <c r="C414" s="170" t="s">
        <v>49</v>
      </c>
      <c r="D414" s="171">
        <v>1</v>
      </c>
      <c r="E414" s="191" t="s">
        <v>428</v>
      </c>
    </row>
    <row r="415" spans="1:5" ht="15" customHeight="1" x14ac:dyDescent="0.2">
      <c r="A415" s="171" t="str">
        <f t="shared" si="8"/>
        <v>INDEC-PB - 44214-1</v>
      </c>
      <c r="B415" s="171">
        <v>44214</v>
      </c>
      <c r="C415" s="170" t="s">
        <v>49</v>
      </c>
      <c r="D415" s="171">
        <v>1</v>
      </c>
      <c r="E415" s="191" t="s">
        <v>429</v>
      </c>
    </row>
    <row r="416" spans="1:5" ht="15" customHeight="1" x14ac:dyDescent="0.2">
      <c r="A416" s="171" t="str">
        <f t="shared" si="8"/>
        <v>INDEC-PB - 37350-2</v>
      </c>
      <c r="B416" s="171">
        <v>37350</v>
      </c>
      <c r="C416" s="170" t="s">
        <v>49</v>
      </c>
      <c r="D416" s="171">
        <v>2</v>
      </c>
      <c r="E416" s="191" t="s">
        <v>430</v>
      </c>
    </row>
    <row r="417" spans="1:5" ht="15" customHeight="1" x14ac:dyDescent="0.2">
      <c r="A417" s="171" t="str">
        <f t="shared" si="8"/>
        <v>INDEC-PB - 42943-1</v>
      </c>
      <c r="B417" s="171">
        <v>42943</v>
      </c>
      <c r="C417" s="170" t="s">
        <v>49</v>
      </c>
      <c r="D417" s="171">
        <v>1</v>
      </c>
      <c r="E417" s="191" t="s">
        <v>431</v>
      </c>
    </row>
    <row r="418" spans="1:5" ht="15" customHeight="1" x14ac:dyDescent="0.2">
      <c r="A418" s="171" t="str">
        <f t="shared" si="8"/>
        <v>INDEC-PB - 36990-1</v>
      </c>
      <c r="B418" s="171">
        <v>36990</v>
      </c>
      <c r="C418" s="170" t="s">
        <v>49</v>
      </c>
      <c r="D418" s="171">
        <v>1</v>
      </c>
      <c r="E418" s="191" t="s">
        <v>432</v>
      </c>
    </row>
    <row r="419" spans="1:5" ht="15" customHeight="1" x14ac:dyDescent="0.2">
      <c r="A419" s="171" t="str">
        <f t="shared" si="8"/>
        <v>INDEC-PB - 46121-1</v>
      </c>
      <c r="B419" s="171">
        <v>46121</v>
      </c>
      <c r="C419" s="170" t="s">
        <v>49</v>
      </c>
      <c r="D419" s="171">
        <v>1</v>
      </c>
      <c r="E419" s="191" t="s">
        <v>433</v>
      </c>
    </row>
    <row r="420" spans="1:5" ht="15" customHeight="1" x14ac:dyDescent="0.2">
      <c r="A420" s="171" t="str">
        <f t="shared" si="8"/>
        <v>INDEC-PB - 49115-1</v>
      </c>
      <c r="B420" s="171">
        <v>49115</v>
      </c>
      <c r="C420" s="170" t="s">
        <v>49</v>
      </c>
      <c r="D420" s="171">
        <v>1</v>
      </c>
      <c r="E420" s="191" t="s">
        <v>434</v>
      </c>
    </row>
    <row r="421" spans="1:5" s="176" customFormat="1" ht="15" customHeight="1" x14ac:dyDescent="0.2">
      <c r="A421" s="174"/>
      <c r="B421" s="174"/>
      <c r="D421" s="174"/>
      <c r="E421" s="192"/>
    </row>
    <row r="422" spans="1:5" s="176" customFormat="1" ht="15" customHeight="1" x14ac:dyDescent="0.2">
      <c r="A422" s="174"/>
      <c r="B422" s="174"/>
      <c r="D422" s="174"/>
      <c r="E422" s="192"/>
    </row>
    <row r="423" spans="1:5" s="176" customFormat="1" ht="15" customHeight="1" x14ac:dyDescent="0.2">
      <c r="A423" s="174"/>
      <c r="B423" s="174"/>
      <c r="D423" s="174"/>
      <c r="E423" s="192"/>
    </row>
    <row r="424" spans="1:5" s="176" customFormat="1" ht="15" customHeight="1" x14ac:dyDescent="0.2">
      <c r="A424" s="174"/>
      <c r="B424" s="174"/>
      <c r="D424" s="174"/>
      <c r="E424" s="192"/>
    </row>
    <row r="425" spans="1:5" ht="15" customHeight="1" x14ac:dyDescent="0.2">
      <c r="A425" s="171" t="str">
        <f t="shared" si="8"/>
        <v>INDEC-PB - 15200-1</v>
      </c>
      <c r="B425" s="171">
        <v>15200</v>
      </c>
      <c r="C425" s="170" t="s">
        <v>49</v>
      </c>
      <c r="D425" s="171">
        <v>1</v>
      </c>
      <c r="E425" s="191" t="s">
        <v>435</v>
      </c>
    </row>
    <row r="426" spans="1:5" ht="15" customHeight="1" x14ac:dyDescent="0.2">
      <c r="A426" s="193"/>
      <c r="E426" s="194"/>
    </row>
    <row r="427" spans="1:5" ht="15" customHeight="1" x14ac:dyDescent="0.2">
      <c r="A427" s="195"/>
      <c r="E427" s="194" t="s">
        <v>436</v>
      </c>
    </row>
    <row r="428" spans="1:5" ht="15" customHeight="1" x14ac:dyDescent="0.2">
      <c r="A428" s="171" t="str">
        <f t="shared" ref="A428:A445" si="9">CONCATENATE("INDEC-PB - ",B428,C428,D428)</f>
        <v>INDEC-PB - 94920-1</v>
      </c>
      <c r="B428" s="171">
        <v>94920</v>
      </c>
      <c r="C428" s="170" t="s">
        <v>49</v>
      </c>
      <c r="D428" s="171">
        <v>1</v>
      </c>
      <c r="E428" s="191" t="s">
        <v>437</v>
      </c>
    </row>
    <row r="429" spans="1:5" ht="15" customHeight="1" x14ac:dyDescent="0.2">
      <c r="A429" s="171" t="str">
        <f t="shared" si="9"/>
        <v>INDEC-PB - 91223-1</v>
      </c>
      <c r="B429" s="171">
        <v>91223</v>
      </c>
      <c r="C429" s="170" t="s">
        <v>49</v>
      </c>
      <c r="D429" s="171">
        <v>1</v>
      </c>
      <c r="E429" s="191" t="s">
        <v>438</v>
      </c>
    </row>
    <row r="430" spans="1:5" ht="15" customHeight="1" x14ac:dyDescent="0.2">
      <c r="A430" s="171" t="str">
        <f t="shared" si="9"/>
        <v>INDEC-PB - 91211-11</v>
      </c>
      <c r="B430" s="171">
        <v>91211</v>
      </c>
      <c r="C430" s="170" t="s">
        <v>49</v>
      </c>
      <c r="D430" s="171">
        <v>11</v>
      </c>
      <c r="E430" s="191" t="s">
        <v>439</v>
      </c>
    </row>
    <row r="431" spans="1:5" ht="15" customHeight="1" x14ac:dyDescent="0.2">
      <c r="A431" s="171" t="str">
        <f t="shared" si="9"/>
        <v>INDEC-PB - 91211-1</v>
      </c>
      <c r="B431" s="171">
        <v>91211</v>
      </c>
      <c r="C431" s="170" t="s">
        <v>49</v>
      </c>
      <c r="D431" s="171">
        <v>1</v>
      </c>
      <c r="E431" s="191" t="s">
        <v>440</v>
      </c>
    </row>
    <row r="432" spans="1:5" s="176" customFormat="1" ht="15" customHeight="1" x14ac:dyDescent="0.2">
      <c r="A432" s="174"/>
      <c r="B432" s="174"/>
      <c r="D432" s="174"/>
      <c r="E432" s="192"/>
    </row>
    <row r="433" spans="1:5" ht="15" customHeight="1" x14ac:dyDescent="0.2">
      <c r="A433" s="171" t="str">
        <f t="shared" si="9"/>
        <v>INDEC-PB - 91547-1</v>
      </c>
      <c r="B433" s="171">
        <v>91547</v>
      </c>
      <c r="C433" s="170" t="s">
        <v>49</v>
      </c>
      <c r="D433" s="171">
        <v>1</v>
      </c>
      <c r="E433" s="191" t="s">
        <v>441</v>
      </c>
    </row>
    <row r="434" spans="1:5" ht="15" customHeight="1" x14ac:dyDescent="0.2">
      <c r="A434" s="171" t="str">
        <f t="shared" si="9"/>
        <v>INDEC-PB - 81100-1</v>
      </c>
      <c r="B434" s="171">
        <v>81100</v>
      </c>
      <c r="C434" s="170" t="s">
        <v>49</v>
      </c>
      <c r="D434" s="171">
        <v>1</v>
      </c>
      <c r="E434" s="191" t="s">
        <v>442</v>
      </c>
    </row>
    <row r="435" spans="1:5" s="176" customFormat="1" ht="15" customHeight="1" x14ac:dyDescent="0.2">
      <c r="A435" s="174"/>
      <c r="B435" s="174"/>
      <c r="D435" s="174"/>
      <c r="E435" s="192"/>
    </row>
    <row r="436" spans="1:5" ht="15" customHeight="1" x14ac:dyDescent="0.2">
      <c r="A436" s="171" t="str">
        <f t="shared" si="9"/>
        <v>INDEC-PB - 94214-1</v>
      </c>
      <c r="B436" s="171">
        <v>94214</v>
      </c>
      <c r="C436" s="170" t="s">
        <v>49</v>
      </c>
      <c r="D436" s="171">
        <v>1</v>
      </c>
      <c r="E436" s="191" t="s">
        <v>443</v>
      </c>
    </row>
    <row r="437" spans="1:5" ht="15" customHeight="1" x14ac:dyDescent="0.2">
      <c r="A437" s="171" t="str">
        <f t="shared" si="9"/>
        <v>INDEC-PB - 94216-1</v>
      </c>
      <c r="B437" s="171">
        <v>94216</v>
      </c>
      <c r="C437" s="170" t="s">
        <v>49</v>
      </c>
      <c r="D437" s="171">
        <v>1</v>
      </c>
      <c r="E437" s="191" t="s">
        <v>444</v>
      </c>
    </row>
    <row r="438" spans="1:5" s="176" customFormat="1" ht="15" customHeight="1" x14ac:dyDescent="0.2">
      <c r="A438" s="174"/>
      <c r="B438" s="174"/>
      <c r="D438" s="174"/>
      <c r="E438" s="192"/>
    </row>
    <row r="439" spans="1:5" ht="15" customHeight="1" x14ac:dyDescent="0.2">
      <c r="A439" s="171" t="str">
        <f t="shared" si="9"/>
        <v>INDEC-PB - 82129-1</v>
      </c>
      <c r="B439" s="171">
        <v>82129</v>
      </c>
      <c r="C439" s="170" t="s">
        <v>49</v>
      </c>
      <c r="D439" s="171">
        <v>1</v>
      </c>
      <c r="E439" s="191" t="s">
        <v>445</v>
      </c>
    </row>
    <row r="440" spans="1:5" s="176" customFormat="1" ht="15" customHeight="1" x14ac:dyDescent="0.2">
      <c r="A440" s="174"/>
      <c r="B440" s="174"/>
      <c r="D440" s="174"/>
      <c r="E440" s="192"/>
    </row>
    <row r="441" spans="1:5" ht="15" customHeight="1" x14ac:dyDescent="0.2">
      <c r="A441" s="171" t="str">
        <f t="shared" si="9"/>
        <v>INDEC-PB - 93310-1</v>
      </c>
      <c r="B441" s="171">
        <v>93310</v>
      </c>
      <c r="C441" s="170" t="s">
        <v>49</v>
      </c>
      <c r="D441" s="171">
        <v>1</v>
      </c>
      <c r="E441" s="191" t="s">
        <v>446</v>
      </c>
    </row>
    <row r="442" spans="1:5" s="176" customFormat="1" ht="15" customHeight="1" x14ac:dyDescent="0.2">
      <c r="A442" s="174"/>
      <c r="B442" s="174"/>
      <c r="D442" s="174"/>
      <c r="E442" s="192"/>
    </row>
    <row r="443" spans="1:5" s="176" customFormat="1" ht="15" customHeight="1" x14ac:dyDescent="0.2">
      <c r="A443" s="174"/>
      <c r="B443" s="174"/>
      <c r="D443" s="174"/>
      <c r="E443" s="192"/>
    </row>
    <row r="444" spans="1:5" s="176" customFormat="1" ht="15" customHeight="1" x14ac:dyDescent="0.2">
      <c r="A444" s="174"/>
      <c r="B444" s="174"/>
      <c r="D444" s="174"/>
      <c r="E444" s="192"/>
    </row>
    <row r="445" spans="1:5" ht="15" customHeight="1" x14ac:dyDescent="0.2">
      <c r="A445" s="171" t="str">
        <f t="shared" si="9"/>
        <v>INDEC-PB - 85490-1</v>
      </c>
      <c r="B445" s="171">
        <v>85490</v>
      </c>
      <c r="C445" s="170" t="s">
        <v>49</v>
      </c>
      <c r="D445" s="171">
        <v>1</v>
      </c>
      <c r="E445" s="191" t="s">
        <v>447</v>
      </c>
    </row>
    <row r="448" spans="1:5" ht="15" customHeight="1" x14ac:dyDescent="0.2">
      <c r="A448" s="191"/>
      <c r="B448" s="169" t="s">
        <v>449</v>
      </c>
      <c r="C448" s="196"/>
      <c r="D448" s="197"/>
    </row>
    <row r="449" spans="1:5" ht="15" customHeight="1" x14ac:dyDescent="0.2">
      <c r="A449" s="191"/>
      <c r="B449" s="180"/>
      <c r="C449" s="196"/>
      <c r="D449" s="197"/>
    </row>
    <row r="450" spans="1:5" ht="15" customHeight="1" x14ac:dyDescent="0.2">
      <c r="A450" s="379" t="s">
        <v>316</v>
      </c>
      <c r="B450" s="379" t="s">
        <v>450</v>
      </c>
      <c r="C450" s="379"/>
      <c r="D450" s="379"/>
      <c r="E450" s="379" t="s">
        <v>47</v>
      </c>
    </row>
    <row r="451" spans="1:5" ht="15" customHeight="1" x14ac:dyDescent="0.2">
      <c r="A451" s="379"/>
      <c r="B451" s="379" t="s">
        <v>451</v>
      </c>
      <c r="C451" s="379"/>
      <c r="D451" s="379"/>
      <c r="E451" s="379"/>
    </row>
    <row r="452" spans="1:5" ht="15" customHeight="1" x14ac:dyDescent="0.2">
      <c r="B452" s="179"/>
      <c r="C452" s="197"/>
      <c r="D452" s="197"/>
      <c r="E452" s="198"/>
    </row>
    <row r="453" spans="1:5" ht="15" customHeight="1" x14ac:dyDescent="0.2">
      <c r="B453" s="179"/>
      <c r="C453" s="197"/>
      <c r="D453" s="197"/>
      <c r="E453" s="194" t="s">
        <v>452</v>
      </c>
    </row>
    <row r="454" spans="1:5" ht="15" customHeight="1" x14ac:dyDescent="0.2">
      <c r="A454" s="171" t="str">
        <f t="shared" ref="A454:A474" si="10">CONCATENATE("INDEC-PB - ",B454,C454,D454)</f>
        <v>INDEC-PB - 2811-1</v>
      </c>
      <c r="B454" s="197">
        <v>2811</v>
      </c>
      <c r="C454" s="170" t="s">
        <v>49</v>
      </c>
      <c r="D454" s="171">
        <v>1</v>
      </c>
      <c r="E454" s="178" t="s">
        <v>453</v>
      </c>
    </row>
    <row r="455" spans="1:5" ht="15" customHeight="1" x14ac:dyDescent="0.2">
      <c r="A455" s="171" t="str">
        <f t="shared" si="10"/>
        <v>INDEC-PB - 2710-1</v>
      </c>
      <c r="B455" s="197">
        <v>2710</v>
      </c>
      <c r="C455" s="170" t="s">
        <v>49</v>
      </c>
      <c r="D455" s="171">
        <v>1</v>
      </c>
      <c r="E455" s="178" t="s">
        <v>454</v>
      </c>
    </row>
    <row r="456" spans="1:5" ht="15" customHeight="1" x14ac:dyDescent="0.2">
      <c r="A456" s="171" t="str">
        <f t="shared" si="10"/>
        <v>INDEC-PB - 2922-1</v>
      </c>
      <c r="B456" s="197">
        <v>2922</v>
      </c>
      <c r="C456" s="170" t="s">
        <v>49</v>
      </c>
      <c r="D456" s="171">
        <v>1</v>
      </c>
      <c r="E456" s="178" t="s">
        <v>455</v>
      </c>
    </row>
    <row r="457" spans="1:5" ht="15" customHeight="1" x14ac:dyDescent="0.2">
      <c r="A457" s="171" t="str">
        <f t="shared" si="10"/>
        <v>INDEC-PB - 2691-</v>
      </c>
      <c r="B457" s="197">
        <v>2691</v>
      </c>
      <c r="C457" s="170" t="s">
        <v>49</v>
      </c>
      <c r="E457" s="178" t="s">
        <v>456</v>
      </c>
    </row>
    <row r="458" spans="1:5" ht="15" customHeight="1" x14ac:dyDescent="0.2">
      <c r="A458" s="171" t="str">
        <f t="shared" si="10"/>
        <v>INDEC-PB - 2695-</v>
      </c>
      <c r="B458" s="197">
        <v>2695</v>
      </c>
      <c r="C458" s="170" t="s">
        <v>49</v>
      </c>
      <c r="E458" s="178" t="s">
        <v>457</v>
      </c>
    </row>
    <row r="459" spans="1:5" ht="15" customHeight="1" x14ac:dyDescent="0.2">
      <c r="A459" s="171" t="str">
        <f t="shared" si="10"/>
        <v>INDEC-PB - 3410-2</v>
      </c>
      <c r="B459" s="197">
        <v>3410</v>
      </c>
      <c r="C459" s="170" t="s">
        <v>49</v>
      </c>
      <c r="D459" s="171">
        <v>2</v>
      </c>
      <c r="E459" s="178" t="s">
        <v>458</v>
      </c>
    </row>
    <row r="460" spans="1:5" ht="15" customHeight="1" x14ac:dyDescent="0.2">
      <c r="A460" s="171" t="str">
        <f t="shared" si="10"/>
        <v>INDEC-PB - 2520-1</v>
      </c>
      <c r="B460" s="197">
        <v>2520</v>
      </c>
      <c r="C460" s="170" t="s">
        <v>49</v>
      </c>
      <c r="D460" s="171">
        <v>1</v>
      </c>
      <c r="E460" s="191" t="s">
        <v>459</v>
      </c>
    </row>
    <row r="461" spans="1:5" ht="15" customHeight="1" x14ac:dyDescent="0.2">
      <c r="A461" s="171" t="str">
        <f t="shared" si="10"/>
        <v>INDEC-PB - 2413-3</v>
      </c>
      <c r="B461" s="197">
        <v>2413</v>
      </c>
      <c r="C461" s="170" t="s">
        <v>49</v>
      </c>
      <c r="D461" s="171">
        <v>3</v>
      </c>
      <c r="E461" s="191" t="s">
        <v>460</v>
      </c>
    </row>
    <row r="462" spans="1:5" ht="15" customHeight="1" x14ac:dyDescent="0.2">
      <c r="A462" s="171" t="str">
        <f t="shared" si="10"/>
        <v>INDEC-PB - 2519-1</v>
      </c>
      <c r="B462" s="197">
        <v>2519</v>
      </c>
      <c r="C462" s="170" t="s">
        <v>49</v>
      </c>
      <c r="D462" s="171">
        <v>1</v>
      </c>
      <c r="E462" s="191" t="s">
        <v>461</v>
      </c>
    </row>
    <row r="463" spans="1:5" ht="15" customHeight="1" x14ac:dyDescent="0.2">
      <c r="A463" s="171" t="str">
        <f t="shared" si="10"/>
        <v>INDEC-PB - 2520-3</v>
      </c>
      <c r="B463" s="197">
        <v>2520</v>
      </c>
      <c r="C463" s="170" t="s">
        <v>49</v>
      </c>
      <c r="D463" s="171">
        <v>3</v>
      </c>
      <c r="E463" s="191" t="s">
        <v>462</v>
      </c>
    </row>
    <row r="464" spans="1:5" ht="15" customHeight="1" x14ac:dyDescent="0.2">
      <c r="A464" s="171" t="str">
        <f t="shared" si="10"/>
        <v>INDEC-PB - 2022-1</v>
      </c>
      <c r="B464" s="197">
        <v>2022</v>
      </c>
      <c r="C464" s="170" t="s">
        <v>49</v>
      </c>
      <c r="D464" s="171">
        <v>1</v>
      </c>
      <c r="E464" s="191" t="s">
        <v>463</v>
      </c>
    </row>
    <row r="465" spans="1:5" ht="15" customHeight="1" x14ac:dyDescent="0.2">
      <c r="A465" s="171" t="str">
        <f t="shared" si="10"/>
        <v>INDEC-PB - 2511-1</v>
      </c>
      <c r="B465" s="197">
        <v>2511</v>
      </c>
      <c r="C465" s="170" t="s">
        <v>49</v>
      </c>
      <c r="D465" s="171">
        <v>1</v>
      </c>
      <c r="E465" s="191" t="s">
        <v>464</v>
      </c>
    </row>
    <row r="466" spans="1:5" ht="15" customHeight="1" x14ac:dyDescent="0.2">
      <c r="A466" s="171" t="str">
        <f t="shared" si="10"/>
        <v>INDEC-PB - 2899-</v>
      </c>
      <c r="B466" s="197">
        <v>2899</v>
      </c>
      <c r="C466" s="170" t="s">
        <v>49</v>
      </c>
      <c r="E466" s="191" t="s">
        <v>465</v>
      </c>
    </row>
    <row r="467" spans="1:5" ht="15" customHeight="1" x14ac:dyDescent="0.2">
      <c r="A467" s="171" t="str">
        <f t="shared" si="10"/>
        <v>INDEC-PB - 3110-1</v>
      </c>
      <c r="B467" s="197">
        <v>3110</v>
      </c>
      <c r="C467" s="170" t="s">
        <v>49</v>
      </c>
      <c r="D467" s="171">
        <v>1</v>
      </c>
      <c r="E467" s="191" t="s">
        <v>466</v>
      </c>
    </row>
    <row r="468" spans="1:5" ht="15" customHeight="1" x14ac:dyDescent="0.2">
      <c r="A468" s="171" t="str">
        <f t="shared" si="10"/>
        <v>INDEC-PB - 2320-1</v>
      </c>
      <c r="B468" s="197">
        <v>2320</v>
      </c>
      <c r="C468" s="170" t="s">
        <v>49</v>
      </c>
      <c r="D468" s="171">
        <v>1</v>
      </c>
      <c r="E468" s="191" t="s">
        <v>467</v>
      </c>
    </row>
    <row r="469" spans="1:5" ht="15" customHeight="1" x14ac:dyDescent="0.2">
      <c r="A469" s="171" t="str">
        <f t="shared" si="10"/>
        <v>INDEC-PB - 2924-1</v>
      </c>
      <c r="B469" s="197">
        <v>2924</v>
      </c>
      <c r="C469" s="170" t="s">
        <v>49</v>
      </c>
      <c r="D469" s="171">
        <v>1</v>
      </c>
      <c r="E469" s="191" t="s">
        <v>468</v>
      </c>
    </row>
    <row r="470" spans="1:5" ht="15" customHeight="1" x14ac:dyDescent="0.2">
      <c r="A470" s="171" t="str">
        <f t="shared" si="10"/>
        <v>INDEC-PB - 2692-1</v>
      </c>
      <c r="B470" s="197">
        <v>2692</v>
      </c>
      <c r="C470" s="170" t="s">
        <v>49</v>
      </c>
      <c r="D470" s="171">
        <v>1</v>
      </c>
      <c r="E470" s="191" t="s">
        <v>469</v>
      </c>
    </row>
    <row r="471" spans="1:5" ht="15" customHeight="1" x14ac:dyDescent="0.2">
      <c r="A471" s="171" t="str">
        <f t="shared" si="10"/>
        <v>INDEC-PB - 3410-</v>
      </c>
      <c r="B471" s="197">
        <v>3410</v>
      </c>
      <c r="C471" s="170" t="s">
        <v>49</v>
      </c>
      <c r="E471" s="191" t="s">
        <v>470</v>
      </c>
    </row>
    <row r="472" spans="1:5" ht="15" customHeight="1" x14ac:dyDescent="0.2">
      <c r="A472" s="171" t="str">
        <f t="shared" si="10"/>
        <v>INDEC-PB - 2413-1</v>
      </c>
      <c r="B472" s="197">
        <v>2413</v>
      </c>
      <c r="C472" s="170" t="s">
        <v>49</v>
      </c>
      <c r="D472" s="171">
        <v>1</v>
      </c>
      <c r="E472" s="191" t="s">
        <v>471</v>
      </c>
    </row>
    <row r="473" spans="1:5" ht="15" customHeight="1" x14ac:dyDescent="0.2">
      <c r="A473" s="171" t="str">
        <f t="shared" si="10"/>
        <v>INDEC-PB - 291-</v>
      </c>
      <c r="B473" s="197">
        <v>291</v>
      </c>
      <c r="C473" s="170" t="s">
        <v>49</v>
      </c>
      <c r="E473" s="178" t="s">
        <v>472</v>
      </c>
    </row>
    <row r="474" spans="1:5" ht="15" customHeight="1" x14ac:dyDescent="0.2">
      <c r="A474" s="171" t="str">
        <f t="shared" si="10"/>
        <v>INDEC-PB - 2610-1</v>
      </c>
      <c r="B474" s="197">
        <v>2610</v>
      </c>
      <c r="C474" s="170" t="s">
        <v>49</v>
      </c>
      <c r="D474" s="171">
        <v>1</v>
      </c>
      <c r="E474" s="178" t="s">
        <v>473</v>
      </c>
    </row>
    <row r="475" spans="1:5" ht="15" customHeight="1" x14ac:dyDescent="0.2">
      <c r="A475" s="197"/>
      <c r="B475" s="181"/>
      <c r="C475" s="196"/>
      <c r="E475" s="178"/>
    </row>
    <row r="476" spans="1:5" ht="15" customHeight="1" x14ac:dyDescent="0.2">
      <c r="A476" s="197"/>
      <c r="B476" s="181"/>
      <c r="C476" s="196"/>
      <c r="E476" s="194" t="s">
        <v>436</v>
      </c>
    </row>
    <row r="477" spans="1:5" ht="15" customHeight="1" x14ac:dyDescent="0.2">
      <c r="A477" s="171" t="str">
        <f t="shared" ref="A477:A482" si="11">CONCATENATE("INDEC-PB - ",B477,C477,D477)</f>
        <v>INDEC-PB - 2710-1</v>
      </c>
      <c r="B477" s="197">
        <v>2710</v>
      </c>
      <c r="C477" s="170" t="s">
        <v>49</v>
      </c>
      <c r="D477" s="197">
        <v>1</v>
      </c>
      <c r="E477" s="178" t="s">
        <v>474</v>
      </c>
    </row>
    <row r="478" spans="1:5" ht="15" customHeight="1" x14ac:dyDescent="0.2">
      <c r="A478" s="171" t="str">
        <f t="shared" si="11"/>
        <v>INDEC-PB - 2720-1</v>
      </c>
      <c r="B478" s="197">
        <v>2720</v>
      </c>
      <c r="C478" s="170" t="s">
        <v>49</v>
      </c>
      <c r="D478" s="197">
        <v>1</v>
      </c>
      <c r="E478" s="178" t="s">
        <v>475</v>
      </c>
    </row>
    <row r="479" spans="1:5" ht="15" customHeight="1" x14ac:dyDescent="0.2">
      <c r="A479" s="171" t="str">
        <f t="shared" si="11"/>
        <v>INDEC-PB - 2922-1</v>
      </c>
      <c r="B479" s="197">
        <v>2922</v>
      </c>
      <c r="C479" s="170" t="s">
        <v>49</v>
      </c>
      <c r="D479" s="197">
        <v>1</v>
      </c>
      <c r="E479" s="178" t="s">
        <v>476</v>
      </c>
    </row>
    <row r="480" spans="1:5" ht="15" customHeight="1" x14ac:dyDescent="0.2">
      <c r="A480" s="171" t="str">
        <f t="shared" si="11"/>
        <v>INDEC-PB - 2913-1</v>
      </c>
      <c r="B480" s="197">
        <v>2913</v>
      </c>
      <c r="C480" s="170" t="s">
        <v>49</v>
      </c>
      <c r="D480" s="197">
        <v>1</v>
      </c>
      <c r="E480" s="178" t="s">
        <v>477</v>
      </c>
    </row>
    <row r="481" spans="1:5" ht="15" customHeight="1" x14ac:dyDescent="0.2">
      <c r="A481" s="171" t="str">
        <f t="shared" si="11"/>
        <v>INDEC-PB - 2413-11</v>
      </c>
      <c r="B481" s="197">
        <v>2413</v>
      </c>
      <c r="C481" s="170" t="s">
        <v>49</v>
      </c>
      <c r="D481" s="197">
        <v>11</v>
      </c>
      <c r="E481" s="178" t="s">
        <v>478</v>
      </c>
    </row>
    <row r="482" spans="1:5" ht="15" customHeight="1" x14ac:dyDescent="0.2">
      <c r="A482" s="171" t="str">
        <f t="shared" si="11"/>
        <v>INDEC-PB - 2411-1</v>
      </c>
      <c r="B482" s="197">
        <v>2411</v>
      </c>
      <c r="C482" s="170" t="s">
        <v>49</v>
      </c>
      <c r="D482" s="197">
        <v>1</v>
      </c>
      <c r="E482" s="178" t="s">
        <v>479</v>
      </c>
    </row>
    <row r="485" spans="1:5" ht="15" customHeight="1" x14ac:dyDescent="0.2">
      <c r="A485" s="199"/>
      <c r="B485" s="169" t="s">
        <v>503</v>
      </c>
      <c r="C485" s="199"/>
      <c r="D485" s="200"/>
    </row>
    <row r="487" spans="1:5" ht="15" customHeight="1" x14ac:dyDescent="0.2">
      <c r="A487" s="172"/>
      <c r="B487" s="379" t="s">
        <v>250</v>
      </c>
      <c r="C487" s="172"/>
      <c r="D487" s="172"/>
      <c r="E487" s="379" t="s">
        <v>251</v>
      </c>
    </row>
    <row r="488" spans="1:5" ht="15" customHeight="1" x14ac:dyDescent="0.2">
      <c r="A488" s="172"/>
      <c r="B488" s="379"/>
      <c r="C488" s="172"/>
      <c r="D488" s="172"/>
      <c r="E488" s="379"/>
    </row>
    <row r="490" spans="1:5" ht="15" customHeight="1" x14ac:dyDescent="0.2">
      <c r="A490" s="171" t="str">
        <f t="shared" ref="A490:A500" si="12">CONCATENATE("INDEC-DCTO - Inciso ",B490)</f>
        <v>INDEC-DCTO - Inciso a)</v>
      </c>
      <c r="B490" s="171" t="s">
        <v>252</v>
      </c>
      <c r="C490" s="171"/>
      <c r="E490" s="170" t="s">
        <v>253</v>
      </c>
    </row>
    <row r="491" spans="1:5" ht="15" customHeight="1" x14ac:dyDescent="0.2">
      <c r="A491" s="171" t="str">
        <f t="shared" si="12"/>
        <v>INDEC-DCTO - Inciso b)</v>
      </c>
      <c r="B491" s="171" t="s">
        <v>254</v>
      </c>
      <c r="C491" s="171"/>
      <c r="E491" s="170" t="s">
        <v>255</v>
      </c>
    </row>
    <row r="492" spans="1:5" ht="15" customHeight="1" x14ac:dyDescent="0.2">
      <c r="A492" s="171" t="str">
        <f t="shared" si="12"/>
        <v>INDEC-DCTO - Inciso d)</v>
      </c>
      <c r="B492" s="171" t="s">
        <v>256</v>
      </c>
      <c r="C492" s="171"/>
      <c r="E492" s="170" t="s">
        <v>257</v>
      </c>
    </row>
    <row r="493" spans="1:5" ht="15" customHeight="1" x14ac:dyDescent="0.2">
      <c r="A493" s="171" t="str">
        <f t="shared" si="12"/>
        <v>INDEC-DCTO - Inciso f)</v>
      </c>
      <c r="B493" s="171" t="s">
        <v>258</v>
      </c>
      <c r="C493" s="171"/>
      <c r="E493" s="170" t="s">
        <v>259</v>
      </c>
    </row>
    <row r="494" spans="1:5" ht="15" customHeight="1" x14ac:dyDescent="0.2">
      <c r="A494" s="171" t="str">
        <f t="shared" si="12"/>
        <v>INDEC-DCTO - Inciso g)</v>
      </c>
      <c r="B494" s="171" t="s">
        <v>260</v>
      </c>
      <c r="C494" s="171"/>
      <c r="E494" s="170" t="s">
        <v>261</v>
      </c>
    </row>
    <row r="495" spans="1:5" ht="15" customHeight="1" x14ac:dyDescent="0.2">
      <c r="A495" s="171" t="str">
        <f t="shared" si="12"/>
        <v>INDEC-DCTO - Inciso h)</v>
      </c>
      <c r="B495" s="171" t="s">
        <v>262</v>
      </c>
      <c r="C495" s="171"/>
      <c r="E495" s="170" t="s">
        <v>263</v>
      </c>
    </row>
    <row r="496" spans="1:5" ht="15" customHeight="1" x14ac:dyDescent="0.2">
      <c r="A496" s="171" t="str">
        <f t="shared" si="12"/>
        <v>INDEC-DCTO - Inciso p)</v>
      </c>
      <c r="B496" s="171" t="s">
        <v>264</v>
      </c>
      <c r="C496" s="171"/>
      <c r="E496" s="170" t="s">
        <v>265</v>
      </c>
    </row>
    <row r="497" spans="1:5" ht="15" customHeight="1" x14ac:dyDescent="0.2">
      <c r="A497" s="171" t="str">
        <f t="shared" si="12"/>
        <v>INDEC-DCTO - Inciso r)</v>
      </c>
      <c r="B497" s="171" t="s">
        <v>266</v>
      </c>
      <c r="C497" s="171"/>
      <c r="E497" s="170" t="s">
        <v>267</v>
      </c>
    </row>
    <row r="498" spans="1:5" ht="15" customHeight="1" x14ac:dyDescent="0.2">
      <c r="A498" s="171" t="str">
        <f t="shared" si="12"/>
        <v>INDEC-DCTO - Inciso s)</v>
      </c>
      <c r="B498" s="171" t="s">
        <v>268</v>
      </c>
      <c r="C498" s="171"/>
      <c r="E498" s="170" t="s">
        <v>269</v>
      </c>
    </row>
    <row r="499" spans="1:5" ht="15" customHeight="1" x14ac:dyDescent="0.2">
      <c r="A499" s="171" t="str">
        <f t="shared" si="12"/>
        <v>INDEC-DCTO - Inciso u)</v>
      </c>
      <c r="B499" s="171" t="s">
        <v>270</v>
      </c>
      <c r="C499" s="171"/>
      <c r="E499" s="170" t="s">
        <v>271</v>
      </c>
    </row>
    <row r="500" spans="1:5" ht="15" customHeight="1" x14ac:dyDescent="0.2">
      <c r="A500" s="171" t="str">
        <f t="shared" si="12"/>
        <v>INDEC-DCTO - Inciso v)</v>
      </c>
      <c r="B500" s="171" t="s">
        <v>272</v>
      </c>
      <c r="C500" s="171"/>
      <c r="E500" s="170" t="s">
        <v>273</v>
      </c>
    </row>
    <row r="501" spans="1:5" ht="15" customHeight="1" x14ac:dyDescent="0.2">
      <c r="A501" s="171"/>
      <c r="C501" s="171"/>
    </row>
    <row r="502" spans="1:5" ht="15" customHeight="1" x14ac:dyDescent="0.2">
      <c r="A502" s="171" t="str">
        <f>CONCATENATE("INDEC-DCTO - Inciso ",B502)</f>
        <v>INDEC-DCTO - Inciso c)</v>
      </c>
      <c r="B502" s="171" t="s">
        <v>274</v>
      </c>
      <c r="C502" s="171"/>
      <c r="E502" s="170" t="s">
        <v>275</v>
      </c>
    </row>
    <row r="503" spans="1:5" ht="15" customHeight="1" x14ac:dyDescent="0.2">
      <c r="A503" s="171" t="str">
        <f>CONCATENATE("INDEC-DCTO - Inciso ",B503)</f>
        <v>INDEC-DCTO - Inciso m)</v>
      </c>
      <c r="B503" s="171" t="s">
        <v>276</v>
      </c>
      <c r="C503" s="171"/>
      <c r="E503" s="170" t="s">
        <v>277</v>
      </c>
    </row>
    <row r="504" spans="1:5" ht="15" customHeight="1" x14ac:dyDescent="0.2">
      <c r="A504" s="171" t="str">
        <f>CONCATENATE("INDEC-DCTO - Inciso ",B504)</f>
        <v>INDEC-DCTO - Inciso n)</v>
      </c>
      <c r="B504" s="171" t="s">
        <v>278</v>
      </c>
      <c r="C504" s="171"/>
      <c r="E504" s="170" t="s">
        <v>279</v>
      </c>
    </row>
    <row r="505" spans="1:5" ht="15" customHeight="1" x14ac:dyDescent="0.2">
      <c r="A505" s="171" t="str">
        <f>CONCATENATE("INDEC-DCTO - Inciso ",B505)</f>
        <v>INDEC-DCTO - Inciso q)</v>
      </c>
      <c r="B505" s="171" t="s">
        <v>280</v>
      </c>
      <c r="C505" s="171"/>
      <c r="E505" s="170" t="s">
        <v>281</v>
      </c>
    </row>
    <row r="508" spans="1:5" ht="15" customHeight="1" x14ac:dyDescent="0.2">
      <c r="B508" s="169" t="s">
        <v>504</v>
      </c>
    </row>
    <row r="511" spans="1:5" ht="15" customHeight="1" x14ac:dyDescent="0.2">
      <c r="A511" s="172"/>
      <c r="B511" s="379" t="s">
        <v>250</v>
      </c>
      <c r="C511" s="172"/>
      <c r="D511" s="172"/>
      <c r="E511" s="379" t="s">
        <v>251</v>
      </c>
    </row>
    <row r="512" spans="1:5" ht="15" customHeight="1" x14ac:dyDescent="0.2">
      <c r="A512" s="172"/>
      <c r="B512" s="379"/>
      <c r="C512" s="172"/>
      <c r="D512" s="172"/>
      <c r="E512" s="379"/>
    </row>
    <row r="513" spans="1:5" ht="15" customHeight="1" x14ac:dyDescent="0.2">
      <c r="A513" s="178"/>
      <c r="B513" s="179"/>
      <c r="C513" s="178"/>
      <c r="D513" s="179"/>
      <c r="E513" s="178"/>
    </row>
    <row r="514" spans="1:5" ht="15" customHeight="1" x14ac:dyDescent="0.2">
      <c r="A514" s="178"/>
      <c r="B514" s="179"/>
      <c r="C514" s="178"/>
      <c r="D514" s="179"/>
      <c r="E514" s="187" t="s">
        <v>452</v>
      </c>
    </row>
    <row r="515" spans="1:5" ht="15" customHeight="1" x14ac:dyDescent="0.2">
      <c r="A515" s="171" t="str">
        <f>CONCATENATE("INDEC-DCTO - Inciso ",B515)</f>
        <v>INDEC-DCTO - Inciso e)</v>
      </c>
      <c r="B515" s="171" t="s">
        <v>497</v>
      </c>
      <c r="C515" s="179"/>
      <c r="D515" s="179"/>
      <c r="E515" s="178" t="s">
        <v>491</v>
      </c>
    </row>
    <row r="516" spans="1:5" ht="15" customHeight="1" x14ac:dyDescent="0.2">
      <c r="A516" s="171" t="str">
        <f>CONCATENATE("INDEC-DCTO - Inciso ",B516)</f>
        <v>INDEC-DCTO - Inciso i)</v>
      </c>
      <c r="B516" s="171" t="s">
        <v>498</v>
      </c>
      <c r="C516" s="179"/>
      <c r="D516" s="179"/>
      <c r="E516" s="178" t="s">
        <v>492</v>
      </c>
    </row>
    <row r="517" spans="1:5" ht="15" customHeight="1" x14ac:dyDescent="0.2">
      <c r="A517" s="171" t="str">
        <f>CONCATENATE("INDEC-DCTO - Inciso ",B517)</f>
        <v>INDEC-DCTO - Inciso k)</v>
      </c>
      <c r="B517" s="171" t="s">
        <v>499</v>
      </c>
      <c r="C517" s="179"/>
      <c r="D517" s="179"/>
      <c r="E517" s="178" t="s">
        <v>493</v>
      </c>
    </row>
    <row r="518" spans="1:5" ht="15" customHeight="1" x14ac:dyDescent="0.2">
      <c r="A518" s="171" t="str">
        <f>CONCATENATE("INDEC-DCTO - Inciso ",B518)</f>
        <v>INDEC-DCTO - Inciso t)</v>
      </c>
      <c r="B518" s="171" t="s">
        <v>500</v>
      </c>
      <c r="C518" s="179"/>
      <c r="D518" s="179"/>
      <c r="E518" s="178" t="s">
        <v>494</v>
      </c>
    </row>
    <row r="519" spans="1:5" ht="15" customHeight="1" x14ac:dyDescent="0.2">
      <c r="A519" s="171" t="str">
        <f>CONCATENATE("INDEC-DCTO - Inciso ",B519)</f>
        <v>INDEC-DCTO - Inciso w)</v>
      </c>
      <c r="B519" s="171" t="s">
        <v>501</v>
      </c>
      <c r="C519" s="179"/>
      <c r="D519" s="179"/>
      <c r="E519" s="178" t="s">
        <v>495</v>
      </c>
    </row>
    <row r="520" spans="1:5" ht="15" customHeight="1" x14ac:dyDescent="0.2">
      <c r="A520" s="178"/>
      <c r="C520" s="178"/>
      <c r="D520" s="179"/>
      <c r="E520" s="178"/>
    </row>
    <row r="521" spans="1:5" ht="15" customHeight="1" x14ac:dyDescent="0.2">
      <c r="A521" s="178"/>
      <c r="C521" s="178"/>
      <c r="D521" s="179"/>
      <c r="E521" s="187" t="s">
        <v>436</v>
      </c>
    </row>
    <row r="522" spans="1:5" ht="15" customHeight="1" x14ac:dyDescent="0.2">
      <c r="A522" s="171" t="str">
        <f>CONCATENATE("INDEC-DCTO - Inciso ",B522)</f>
        <v>INDEC-DCTO - Inciso j)</v>
      </c>
      <c r="B522" s="171" t="s">
        <v>502</v>
      </c>
      <c r="C522" s="179"/>
      <c r="D522" s="179"/>
      <c r="E522" s="178" t="s">
        <v>496</v>
      </c>
    </row>
    <row r="523" spans="1:5" ht="15" customHeight="1" x14ac:dyDescent="0.2">
      <c r="A523" s="179"/>
      <c r="B523" s="179"/>
      <c r="C523" s="179"/>
      <c r="D523" s="179"/>
      <c r="E523" s="178"/>
    </row>
    <row r="526" spans="1:5" ht="15" customHeight="1" x14ac:dyDescent="0.2">
      <c r="A526" s="178"/>
      <c r="B526" s="181"/>
      <c r="C526" s="178"/>
      <c r="D526" s="179"/>
      <c r="E526" s="178"/>
    </row>
    <row r="528" spans="1:5" ht="15" customHeight="1" x14ac:dyDescent="0.2">
      <c r="A528" s="168"/>
      <c r="B528" s="169" t="s">
        <v>282</v>
      </c>
      <c r="C528" s="168"/>
      <c r="D528" s="169"/>
    </row>
    <row r="530" spans="1:5" ht="15" customHeight="1" x14ac:dyDescent="0.2">
      <c r="A530" s="379" t="s">
        <v>316</v>
      </c>
      <c r="B530" s="379" t="s">
        <v>46</v>
      </c>
      <c r="C530" s="379"/>
      <c r="D530" s="379"/>
      <c r="E530" s="379" t="s">
        <v>47</v>
      </c>
    </row>
    <row r="531" spans="1:5" ht="15" customHeight="1" x14ac:dyDescent="0.2">
      <c r="A531" s="379"/>
      <c r="B531" s="379" t="s">
        <v>48</v>
      </c>
      <c r="C531" s="379"/>
      <c r="D531" s="379"/>
      <c r="E531" s="379"/>
    </row>
    <row r="532" spans="1:5" ht="15" customHeight="1" x14ac:dyDescent="0.2">
      <c r="A532" s="171" t="str">
        <f t="shared" ref="A532:A553" si="13">CONCATENATE("INDEC-GG ",B532,C532,D532)</f>
        <v>INDEC-GG 18000-1</v>
      </c>
      <c r="B532" s="171">
        <v>18000</v>
      </c>
      <c r="C532" s="73" t="s">
        <v>49</v>
      </c>
      <c r="D532" s="171">
        <v>1</v>
      </c>
      <c r="E532" s="73" t="s">
        <v>283</v>
      </c>
    </row>
    <row r="533" spans="1:5" ht="15" customHeight="1" x14ac:dyDescent="0.2">
      <c r="A533" s="171" t="str">
        <f t="shared" si="13"/>
        <v>INDEC-GG 83107-1</v>
      </c>
      <c r="B533" s="171">
        <v>83107</v>
      </c>
      <c r="C533" s="73" t="s">
        <v>49</v>
      </c>
      <c r="D533" s="171">
        <v>1</v>
      </c>
      <c r="E533" s="73" t="s">
        <v>284</v>
      </c>
    </row>
    <row r="534" spans="1:5" ht="15" customHeight="1" x14ac:dyDescent="0.2">
      <c r="A534" s="171" t="str">
        <f t="shared" si="13"/>
        <v>INDEC-GG 71240-11</v>
      </c>
      <c r="B534" s="171">
        <v>71240</v>
      </c>
      <c r="C534" s="73" t="s">
        <v>49</v>
      </c>
      <c r="D534" s="171">
        <v>11</v>
      </c>
      <c r="E534" s="173" t="s">
        <v>285</v>
      </c>
    </row>
    <row r="535" spans="1:5" ht="15" customHeight="1" x14ac:dyDescent="0.2">
      <c r="A535" s="171" t="str">
        <f t="shared" si="13"/>
        <v>INDEC-GG 71233-11</v>
      </c>
      <c r="B535" s="171">
        <v>71233</v>
      </c>
      <c r="C535" s="73" t="s">
        <v>49</v>
      </c>
      <c r="D535" s="171">
        <v>11</v>
      </c>
      <c r="E535" s="173" t="s">
        <v>286</v>
      </c>
    </row>
    <row r="536" spans="1:5" ht="15" customHeight="1" x14ac:dyDescent="0.2">
      <c r="A536" s="171" t="str">
        <f t="shared" si="13"/>
        <v>INDEC-GG 51800-11</v>
      </c>
      <c r="B536" s="171">
        <v>51800</v>
      </c>
      <c r="C536" s="73" t="s">
        <v>49</v>
      </c>
      <c r="D536" s="171">
        <v>11</v>
      </c>
      <c r="E536" s="173" t="s">
        <v>287</v>
      </c>
    </row>
    <row r="537" spans="1:5" ht="15" customHeight="1" x14ac:dyDescent="0.2">
      <c r="A537" s="171" t="str">
        <f t="shared" si="13"/>
        <v>INDEC-GG 51800-21</v>
      </c>
      <c r="B537" s="171">
        <v>51800</v>
      </c>
      <c r="C537" s="73" t="s">
        <v>49</v>
      </c>
      <c r="D537" s="171">
        <v>21</v>
      </c>
      <c r="E537" s="73" t="s">
        <v>288</v>
      </c>
    </row>
    <row r="538" spans="1:5" ht="15" customHeight="1" x14ac:dyDescent="0.2">
      <c r="A538" s="171" t="str">
        <f t="shared" si="13"/>
        <v>INDEC-GG 74110-11</v>
      </c>
      <c r="B538" s="171">
        <v>74110</v>
      </c>
      <c r="C538" s="73" t="s">
        <v>49</v>
      </c>
      <c r="D538" s="171">
        <v>11</v>
      </c>
      <c r="E538" s="173" t="s">
        <v>289</v>
      </c>
    </row>
    <row r="539" spans="1:5" ht="15" customHeight="1" x14ac:dyDescent="0.2">
      <c r="A539" s="171" t="str">
        <f t="shared" si="13"/>
        <v>INDEC-GG 51560-31</v>
      </c>
      <c r="B539" s="171">
        <v>51560</v>
      </c>
      <c r="C539" s="73" t="s">
        <v>49</v>
      </c>
      <c r="D539" s="171">
        <v>31</v>
      </c>
      <c r="E539" s="73" t="s">
        <v>290</v>
      </c>
    </row>
    <row r="540" spans="1:5" ht="15" customHeight="1" x14ac:dyDescent="0.2">
      <c r="A540" s="171" t="str">
        <f t="shared" si="13"/>
        <v>INDEC-GG 53111-1</v>
      </c>
      <c r="B540" s="171">
        <v>53111</v>
      </c>
      <c r="C540" s="73" t="s">
        <v>49</v>
      </c>
      <c r="D540" s="171">
        <v>1</v>
      </c>
      <c r="E540" s="173" t="s">
        <v>291</v>
      </c>
    </row>
    <row r="541" spans="1:5" ht="15" customHeight="1" x14ac:dyDescent="0.2">
      <c r="A541" s="171" t="str">
        <f t="shared" si="13"/>
        <v>INDEC-GG 54400-1</v>
      </c>
      <c r="B541" s="171">
        <v>54400</v>
      </c>
      <c r="C541" s="73" t="s">
        <v>49</v>
      </c>
      <c r="D541" s="171">
        <v>1</v>
      </c>
      <c r="E541" s="173" t="s">
        <v>292</v>
      </c>
    </row>
    <row r="542" spans="1:5" ht="15" customHeight="1" x14ac:dyDescent="0.2">
      <c r="A542" s="171" t="str">
        <f t="shared" si="13"/>
        <v>INDEC-GG 18000-21</v>
      </c>
      <c r="B542" s="171">
        <v>18000</v>
      </c>
      <c r="C542" s="73" t="s">
        <v>49</v>
      </c>
      <c r="D542" s="171">
        <v>21</v>
      </c>
      <c r="E542" s="173" t="s">
        <v>293</v>
      </c>
    </row>
    <row r="543" spans="1:5" ht="15" customHeight="1" x14ac:dyDescent="0.2">
      <c r="A543" s="171" t="str">
        <f t="shared" si="13"/>
        <v>INDEC-GG 18000-22</v>
      </c>
      <c r="B543" s="171">
        <v>18000</v>
      </c>
      <c r="C543" s="73" t="s">
        <v>49</v>
      </c>
      <c r="D543" s="171">
        <v>22</v>
      </c>
      <c r="E543" s="173" t="s">
        <v>294</v>
      </c>
    </row>
    <row r="544" spans="1:5" ht="15" customHeight="1" x14ac:dyDescent="0.2">
      <c r="A544" s="171" t="str">
        <f t="shared" si="13"/>
        <v>INDEC-GG 88700-2</v>
      </c>
      <c r="B544" s="171">
        <v>88700</v>
      </c>
      <c r="C544" s="73" t="s">
        <v>49</v>
      </c>
      <c r="D544" s="171">
        <v>2</v>
      </c>
      <c r="E544" s="173" t="s">
        <v>295</v>
      </c>
    </row>
    <row r="545" spans="1:5" ht="15" customHeight="1" x14ac:dyDescent="0.2">
      <c r="A545" s="171" t="str">
        <f t="shared" si="13"/>
        <v>INDEC-GG 88700-31</v>
      </c>
      <c r="B545" s="171">
        <v>88700</v>
      </c>
      <c r="C545" s="73" t="s">
        <v>49</v>
      </c>
      <c r="D545" s="171">
        <v>31</v>
      </c>
      <c r="E545" s="73" t="s">
        <v>296</v>
      </c>
    </row>
    <row r="546" spans="1:5" ht="15" customHeight="1" x14ac:dyDescent="0.2">
      <c r="A546" s="171" t="str">
        <f t="shared" si="13"/>
        <v>INDEC-GG DEP-EQ</v>
      </c>
      <c r="B546" s="171" t="s">
        <v>1004</v>
      </c>
      <c r="C546" s="73"/>
      <c r="E546" s="73" t="s">
        <v>297</v>
      </c>
    </row>
    <row r="547" spans="1:5" ht="15" customHeight="1" x14ac:dyDescent="0.2">
      <c r="A547" s="171" t="str">
        <f t="shared" si="13"/>
        <v>INDEC-GG 88700-1</v>
      </c>
      <c r="B547" s="171">
        <v>88700</v>
      </c>
      <c r="C547" s="73" t="s">
        <v>49</v>
      </c>
      <c r="D547" s="171">
        <v>1</v>
      </c>
      <c r="E547" s="73" t="s">
        <v>298</v>
      </c>
    </row>
    <row r="548" spans="1:5" ht="15" customHeight="1" x14ac:dyDescent="0.2">
      <c r="A548" s="171" t="str">
        <f t="shared" si="13"/>
        <v>INDEC-GG 31210-11</v>
      </c>
      <c r="B548" s="171">
        <v>31210</v>
      </c>
      <c r="C548" s="73" t="s">
        <v>49</v>
      </c>
      <c r="D548" s="171">
        <v>11</v>
      </c>
      <c r="E548" s="73" t="s">
        <v>299</v>
      </c>
    </row>
    <row r="549" spans="1:5" ht="15" customHeight="1" x14ac:dyDescent="0.2">
      <c r="A549" s="171" t="str">
        <f t="shared" si="13"/>
        <v>INDEC-GG 81295-1</v>
      </c>
      <c r="B549" s="171">
        <v>81295</v>
      </c>
      <c r="C549" s="73" t="s">
        <v>49</v>
      </c>
      <c r="D549" s="171">
        <v>1</v>
      </c>
      <c r="E549" s="73" t="s">
        <v>300</v>
      </c>
    </row>
    <row r="550" spans="1:5" ht="15" customHeight="1" x14ac:dyDescent="0.2">
      <c r="A550" s="171" t="str">
        <f t="shared" si="13"/>
        <v>INDEC-GG 81297-1</v>
      </c>
      <c r="B550" s="171">
        <v>81297</v>
      </c>
      <c r="C550" s="73" t="s">
        <v>49</v>
      </c>
      <c r="D550" s="171">
        <v>1</v>
      </c>
      <c r="E550" s="173" t="s">
        <v>301</v>
      </c>
    </row>
    <row r="551" spans="1:5" ht="15" customHeight="1" x14ac:dyDescent="0.2">
      <c r="A551" s="171" t="str">
        <f t="shared" si="13"/>
        <v>INDEC-GG 51560-21</v>
      </c>
      <c r="B551" s="171">
        <v>51560</v>
      </c>
      <c r="C551" s="73" t="s">
        <v>49</v>
      </c>
      <c r="D551" s="171">
        <v>21</v>
      </c>
      <c r="E551" s="73" t="s">
        <v>302</v>
      </c>
    </row>
    <row r="552" spans="1:5" ht="15" customHeight="1" x14ac:dyDescent="0.2">
      <c r="A552" s="171" t="str">
        <f t="shared" si="13"/>
        <v>INDEC-GG 31100-11</v>
      </c>
      <c r="B552" s="171">
        <v>31100</v>
      </c>
      <c r="C552" s="73" t="s">
        <v>49</v>
      </c>
      <c r="D552" s="171">
        <v>11</v>
      </c>
      <c r="E552" s="73" t="s">
        <v>303</v>
      </c>
    </row>
    <row r="553" spans="1:5" ht="15" customHeight="1" x14ac:dyDescent="0.2">
      <c r="A553" s="171" t="str">
        <f t="shared" si="13"/>
        <v>INDEC-GG 53211-11</v>
      </c>
      <c r="B553" s="171">
        <v>53211</v>
      </c>
      <c r="C553" s="73" t="s">
        <v>49</v>
      </c>
      <c r="D553" s="171">
        <v>11</v>
      </c>
      <c r="E553" s="173" t="s">
        <v>304</v>
      </c>
    </row>
    <row r="556" spans="1:5" ht="15" customHeight="1" x14ac:dyDescent="0.2">
      <c r="B556" s="169" t="s">
        <v>610</v>
      </c>
    </row>
    <row r="557" spans="1:5" ht="15" customHeight="1" x14ac:dyDescent="0.2">
      <c r="B557" s="169" t="s">
        <v>611</v>
      </c>
    </row>
    <row r="559" spans="1:5" ht="15" customHeight="1" x14ac:dyDescent="0.2">
      <c r="A559" s="171" t="str">
        <f t="shared" ref="A559:A622" si="14">CONCATENATE("DNV-T I - ",B559)</f>
        <v>DNV-T I - 1</v>
      </c>
      <c r="B559" s="171">
        <v>1</v>
      </c>
      <c r="E559" s="170" t="s">
        <v>253</v>
      </c>
    </row>
    <row r="560" spans="1:5" ht="15" customHeight="1" x14ac:dyDescent="0.2">
      <c r="A560" s="171" t="str">
        <f t="shared" si="14"/>
        <v>DNV-T I - 2</v>
      </c>
      <c r="B560" s="171">
        <v>2</v>
      </c>
      <c r="E560" s="170" t="s">
        <v>612</v>
      </c>
    </row>
    <row r="561" spans="1:5" ht="15" customHeight="1" x14ac:dyDescent="0.2">
      <c r="A561" s="171" t="str">
        <f t="shared" si="14"/>
        <v>DNV-T I - 3</v>
      </c>
      <c r="B561" s="171">
        <v>3</v>
      </c>
      <c r="E561" s="170" t="s">
        <v>613</v>
      </c>
    </row>
    <row r="562" spans="1:5" ht="15" customHeight="1" x14ac:dyDescent="0.2">
      <c r="A562" s="171" t="str">
        <f t="shared" si="14"/>
        <v>DNV-T I - 4</v>
      </c>
      <c r="B562" s="171">
        <v>4</v>
      </c>
      <c r="E562" s="170" t="s">
        <v>614</v>
      </c>
    </row>
    <row r="563" spans="1:5" ht="15" customHeight="1" x14ac:dyDescent="0.2">
      <c r="A563" s="171" t="str">
        <f t="shared" si="14"/>
        <v>DNV-T I - 5</v>
      </c>
      <c r="B563" s="171">
        <v>5</v>
      </c>
      <c r="E563" s="170" t="s">
        <v>615</v>
      </c>
    </row>
    <row r="564" spans="1:5" ht="15" customHeight="1" x14ac:dyDescent="0.2">
      <c r="A564" s="171" t="str">
        <f t="shared" si="14"/>
        <v>DNV-T I - 6</v>
      </c>
      <c r="B564" s="171">
        <v>6</v>
      </c>
      <c r="E564" s="170" t="s">
        <v>616</v>
      </c>
    </row>
    <row r="565" spans="1:5" ht="15" customHeight="1" x14ac:dyDescent="0.2">
      <c r="A565" s="171" t="str">
        <f t="shared" si="14"/>
        <v>DNV-T I - 7</v>
      </c>
      <c r="B565" s="171">
        <v>7</v>
      </c>
      <c r="E565" s="170" t="s">
        <v>617</v>
      </c>
    </row>
    <row r="566" spans="1:5" ht="15" customHeight="1" x14ac:dyDescent="0.2">
      <c r="A566" s="171" t="str">
        <f t="shared" si="14"/>
        <v>DNV-T I - 8</v>
      </c>
      <c r="B566" s="171">
        <v>8</v>
      </c>
      <c r="E566" s="170" t="s">
        <v>618</v>
      </c>
    </row>
    <row r="567" spans="1:5" ht="15" customHeight="1" x14ac:dyDescent="0.2">
      <c r="A567" s="171" t="str">
        <f t="shared" si="14"/>
        <v>DNV-T I - 9</v>
      </c>
      <c r="B567" s="171">
        <v>9</v>
      </c>
      <c r="E567" s="170" t="s">
        <v>619</v>
      </c>
    </row>
    <row r="568" spans="1:5" ht="15" customHeight="1" x14ac:dyDescent="0.2">
      <c r="A568" s="171" t="str">
        <f t="shared" si="14"/>
        <v>DNV-T I - 10</v>
      </c>
      <c r="B568" s="171">
        <v>10</v>
      </c>
      <c r="E568" s="170" t="s">
        <v>620</v>
      </c>
    </row>
    <row r="569" spans="1:5" ht="15" customHeight="1" x14ac:dyDescent="0.2">
      <c r="A569" s="171" t="str">
        <f t="shared" si="14"/>
        <v>DNV-T I - 11</v>
      </c>
      <c r="B569" s="171">
        <v>11</v>
      </c>
      <c r="E569" s="170" t="s">
        <v>621</v>
      </c>
    </row>
    <row r="570" spans="1:5" ht="15" customHeight="1" x14ac:dyDescent="0.2">
      <c r="A570" s="171" t="str">
        <f t="shared" si="14"/>
        <v>DNV-T I - 12</v>
      </c>
      <c r="B570" s="171">
        <v>12</v>
      </c>
      <c r="E570" s="170" t="s">
        <v>622</v>
      </c>
    </row>
    <row r="571" spans="1:5" ht="15" customHeight="1" x14ac:dyDescent="0.2">
      <c r="A571" s="171" t="str">
        <f t="shared" si="14"/>
        <v>DNV-T I - 13</v>
      </c>
      <c r="B571" s="171">
        <v>13</v>
      </c>
      <c r="E571" s="170" t="s">
        <v>623</v>
      </c>
    </row>
    <row r="572" spans="1:5" ht="15" customHeight="1" x14ac:dyDescent="0.2">
      <c r="A572" s="171" t="str">
        <f t="shared" si="14"/>
        <v>DNV-T I - 14</v>
      </c>
      <c r="B572" s="171">
        <v>14</v>
      </c>
      <c r="E572" s="170" t="s">
        <v>624</v>
      </c>
    </row>
    <row r="573" spans="1:5" ht="15" customHeight="1" x14ac:dyDescent="0.2">
      <c r="A573" s="171" t="str">
        <f t="shared" si="14"/>
        <v>DNV-T I - 15</v>
      </c>
      <c r="B573" s="171">
        <v>15</v>
      </c>
      <c r="E573" s="170" t="s">
        <v>625</v>
      </c>
    </row>
    <row r="574" spans="1:5" ht="15" customHeight="1" x14ac:dyDescent="0.2">
      <c r="A574" s="171" t="str">
        <f t="shared" si="14"/>
        <v>DNV-T I - 16</v>
      </c>
      <c r="B574" s="171">
        <v>16</v>
      </c>
      <c r="E574" s="170" t="s">
        <v>626</v>
      </c>
    </row>
    <row r="575" spans="1:5" ht="15" customHeight="1" x14ac:dyDescent="0.2">
      <c r="A575" s="171" t="str">
        <f t="shared" si="14"/>
        <v>DNV-T I - 17</v>
      </c>
      <c r="B575" s="171">
        <v>17</v>
      </c>
      <c r="E575" s="170" t="s">
        <v>627</v>
      </c>
    </row>
    <row r="576" spans="1:5" ht="15" customHeight="1" x14ac:dyDescent="0.2">
      <c r="A576" s="171" t="str">
        <f t="shared" si="14"/>
        <v>DNV-T I - 18</v>
      </c>
      <c r="B576" s="171">
        <v>18</v>
      </c>
      <c r="E576" s="170" t="s">
        <v>628</v>
      </c>
    </row>
    <row r="577" spans="1:5" ht="15" customHeight="1" x14ac:dyDescent="0.2">
      <c r="A577" s="171" t="str">
        <f t="shared" si="14"/>
        <v>DNV-T I - 19</v>
      </c>
      <c r="B577" s="171">
        <v>19</v>
      </c>
      <c r="E577" s="170" t="s">
        <v>629</v>
      </c>
    </row>
    <row r="578" spans="1:5" ht="15" customHeight="1" x14ac:dyDescent="0.2">
      <c r="A578" s="171" t="str">
        <f t="shared" si="14"/>
        <v>DNV-T I - 20</v>
      </c>
      <c r="B578" s="171">
        <v>20</v>
      </c>
      <c r="E578" s="170" t="s">
        <v>630</v>
      </c>
    </row>
    <row r="579" spans="1:5" ht="15" customHeight="1" x14ac:dyDescent="0.2">
      <c r="A579" s="171" t="str">
        <f t="shared" si="14"/>
        <v>DNV-T I - 21</v>
      </c>
      <c r="B579" s="171">
        <v>21</v>
      </c>
      <c r="E579" s="170" t="s">
        <v>631</v>
      </c>
    </row>
    <row r="580" spans="1:5" ht="15" customHeight="1" x14ac:dyDescent="0.2">
      <c r="A580" s="171" t="str">
        <f t="shared" si="14"/>
        <v>DNV-T I - 22</v>
      </c>
      <c r="B580" s="171">
        <v>22</v>
      </c>
      <c r="E580" s="170" t="s">
        <v>632</v>
      </c>
    </row>
    <row r="581" spans="1:5" ht="15" customHeight="1" x14ac:dyDescent="0.2">
      <c r="A581" s="171" t="str">
        <f t="shared" si="14"/>
        <v>DNV-T I - 23</v>
      </c>
      <c r="B581" s="171">
        <v>23</v>
      </c>
      <c r="E581" s="170" t="s">
        <v>633</v>
      </c>
    </row>
    <row r="582" spans="1:5" ht="15" customHeight="1" x14ac:dyDescent="0.2">
      <c r="A582" s="171" t="str">
        <f t="shared" si="14"/>
        <v>DNV-T I - 24</v>
      </c>
      <c r="B582" s="171">
        <v>24</v>
      </c>
      <c r="E582" s="170" t="s">
        <v>634</v>
      </c>
    </row>
    <row r="583" spans="1:5" ht="15" customHeight="1" x14ac:dyDescent="0.2">
      <c r="A583" s="171" t="str">
        <f t="shared" si="14"/>
        <v>DNV-T I - 25</v>
      </c>
      <c r="B583" s="171">
        <v>25</v>
      </c>
      <c r="E583" s="170" t="s">
        <v>635</v>
      </c>
    </row>
    <row r="584" spans="1:5" ht="15" customHeight="1" x14ac:dyDescent="0.2">
      <c r="A584" s="171" t="str">
        <f t="shared" si="14"/>
        <v>DNV-T I - 26</v>
      </c>
      <c r="B584" s="171">
        <v>26</v>
      </c>
      <c r="E584" s="170" t="s">
        <v>636</v>
      </c>
    </row>
    <row r="585" spans="1:5" ht="15" customHeight="1" x14ac:dyDescent="0.2">
      <c r="A585" s="171" t="str">
        <f t="shared" si="14"/>
        <v>DNV-T I - 27</v>
      </c>
      <c r="B585" s="171">
        <v>27</v>
      </c>
      <c r="E585" s="170" t="s">
        <v>637</v>
      </c>
    </row>
    <row r="586" spans="1:5" ht="15" customHeight="1" x14ac:dyDescent="0.2">
      <c r="A586" s="171" t="str">
        <f t="shared" si="14"/>
        <v>DNV-T I - 28</v>
      </c>
      <c r="B586" s="171">
        <v>28</v>
      </c>
      <c r="E586" s="170" t="s">
        <v>638</v>
      </c>
    </row>
    <row r="587" spans="1:5" ht="15" customHeight="1" x14ac:dyDescent="0.2">
      <c r="A587" s="171" t="str">
        <f t="shared" si="14"/>
        <v>DNV-T I - 29</v>
      </c>
      <c r="B587" s="171">
        <v>29</v>
      </c>
      <c r="E587" s="170" t="s">
        <v>639</v>
      </c>
    </row>
    <row r="588" spans="1:5" ht="15" customHeight="1" x14ac:dyDescent="0.2">
      <c r="A588" s="171" t="str">
        <f t="shared" si="14"/>
        <v>DNV-T I - 30</v>
      </c>
      <c r="B588" s="171">
        <v>30</v>
      </c>
      <c r="E588" s="170" t="s">
        <v>640</v>
      </c>
    </row>
    <row r="589" spans="1:5" ht="15" customHeight="1" x14ac:dyDescent="0.2">
      <c r="A589" s="171" t="str">
        <f t="shared" si="14"/>
        <v>DNV-T I - 31</v>
      </c>
      <c r="B589" s="171">
        <v>31</v>
      </c>
      <c r="E589" s="170" t="s">
        <v>641</v>
      </c>
    </row>
    <row r="590" spans="1:5" ht="15" customHeight="1" x14ac:dyDescent="0.2">
      <c r="A590" s="171" t="str">
        <f t="shared" si="14"/>
        <v>DNV-T I - 32</v>
      </c>
      <c r="B590" s="171">
        <v>32</v>
      </c>
      <c r="E590" s="170" t="s">
        <v>642</v>
      </c>
    </row>
    <row r="591" spans="1:5" ht="15" customHeight="1" x14ac:dyDescent="0.2">
      <c r="A591" s="171" t="str">
        <f t="shared" si="14"/>
        <v>DNV-T I - 33</v>
      </c>
      <c r="B591" s="171">
        <v>33</v>
      </c>
      <c r="E591" s="170" t="s">
        <v>643</v>
      </c>
    </row>
    <row r="592" spans="1:5" ht="15" customHeight="1" x14ac:dyDescent="0.2">
      <c r="A592" s="171" t="str">
        <f t="shared" si="14"/>
        <v>DNV-T I - 34</v>
      </c>
      <c r="B592" s="171">
        <v>34</v>
      </c>
      <c r="E592" s="170" t="s">
        <v>644</v>
      </c>
    </row>
    <row r="593" spans="1:5" ht="15" customHeight="1" x14ac:dyDescent="0.2">
      <c r="A593" s="171" t="str">
        <f t="shared" si="14"/>
        <v>DNV-T I - 35</v>
      </c>
      <c r="B593" s="171">
        <v>35</v>
      </c>
      <c r="E593" s="170" t="s">
        <v>645</v>
      </c>
    </row>
    <row r="594" spans="1:5" ht="15" customHeight="1" x14ac:dyDescent="0.2">
      <c r="A594" s="171" t="str">
        <f t="shared" si="14"/>
        <v>DNV-T I - 36</v>
      </c>
      <c r="B594" s="171">
        <v>36</v>
      </c>
      <c r="E594" s="170" t="s">
        <v>646</v>
      </c>
    </row>
    <row r="595" spans="1:5" ht="15" customHeight="1" x14ac:dyDescent="0.2">
      <c r="A595" s="171" t="str">
        <f t="shared" si="14"/>
        <v>DNV-T I - 37</v>
      </c>
      <c r="B595" s="171">
        <v>37</v>
      </c>
      <c r="E595" s="170" t="s">
        <v>647</v>
      </c>
    </row>
    <row r="596" spans="1:5" ht="15" customHeight="1" x14ac:dyDescent="0.2">
      <c r="A596" s="171" t="str">
        <f t="shared" si="14"/>
        <v>DNV-T I - 38</v>
      </c>
      <c r="B596" s="171">
        <v>38</v>
      </c>
      <c r="E596" s="170" t="s">
        <v>648</v>
      </c>
    </row>
    <row r="597" spans="1:5" ht="15" customHeight="1" x14ac:dyDescent="0.2">
      <c r="A597" s="171" t="str">
        <f t="shared" si="14"/>
        <v>DNV-T I - 39</v>
      </c>
      <c r="B597" s="171">
        <v>39</v>
      </c>
      <c r="E597" s="170" t="s">
        <v>649</v>
      </c>
    </row>
    <row r="598" spans="1:5" ht="15" customHeight="1" x14ac:dyDescent="0.2">
      <c r="A598" s="171" t="str">
        <f t="shared" si="14"/>
        <v>DNV-T I - 40</v>
      </c>
      <c r="B598" s="171">
        <v>40</v>
      </c>
      <c r="E598" s="170" t="s">
        <v>650</v>
      </c>
    </row>
    <row r="599" spans="1:5" ht="15" customHeight="1" x14ac:dyDescent="0.2">
      <c r="A599" s="171" t="str">
        <f t="shared" si="14"/>
        <v>DNV-T I - 41</v>
      </c>
      <c r="B599" s="171">
        <v>41</v>
      </c>
      <c r="E599" s="170" t="s">
        <v>651</v>
      </c>
    </row>
    <row r="600" spans="1:5" ht="15" customHeight="1" x14ac:dyDescent="0.2">
      <c r="A600" s="171" t="str">
        <f t="shared" si="14"/>
        <v>DNV-T I - 42</v>
      </c>
      <c r="B600" s="171">
        <v>42</v>
      </c>
      <c r="E600" s="170" t="s">
        <v>652</v>
      </c>
    </row>
    <row r="601" spans="1:5" ht="15" customHeight="1" x14ac:dyDescent="0.2">
      <c r="A601" s="171" t="str">
        <f t="shared" si="14"/>
        <v>DNV-T I - 43</v>
      </c>
      <c r="B601" s="171">
        <v>43</v>
      </c>
      <c r="E601" s="170" t="s">
        <v>653</v>
      </c>
    </row>
    <row r="602" spans="1:5" ht="15" customHeight="1" x14ac:dyDescent="0.2">
      <c r="A602" s="171" t="str">
        <f t="shared" si="14"/>
        <v>DNV-T I - 44</v>
      </c>
      <c r="B602" s="171">
        <v>44</v>
      </c>
      <c r="E602" s="170" t="s">
        <v>654</v>
      </c>
    </row>
    <row r="603" spans="1:5" ht="15" customHeight="1" x14ac:dyDescent="0.2">
      <c r="A603" s="171" t="str">
        <f t="shared" si="14"/>
        <v>DNV-T I - 45</v>
      </c>
      <c r="B603" s="171">
        <v>45</v>
      </c>
      <c r="E603" s="170" t="s">
        <v>655</v>
      </c>
    </row>
    <row r="604" spans="1:5" ht="15" customHeight="1" x14ac:dyDescent="0.2">
      <c r="A604" s="171" t="str">
        <f t="shared" si="14"/>
        <v>DNV-T I - 46</v>
      </c>
      <c r="B604" s="171">
        <v>46</v>
      </c>
      <c r="E604" s="170" t="s">
        <v>656</v>
      </c>
    </row>
    <row r="605" spans="1:5" ht="15" customHeight="1" x14ac:dyDescent="0.2">
      <c r="A605" s="171" t="str">
        <f t="shared" si="14"/>
        <v>DNV-T I - 47</v>
      </c>
      <c r="B605" s="171">
        <v>47</v>
      </c>
      <c r="E605" s="170" t="s">
        <v>657</v>
      </c>
    </row>
    <row r="606" spans="1:5" ht="15" customHeight="1" x14ac:dyDescent="0.2">
      <c r="A606" s="171" t="str">
        <f t="shared" si="14"/>
        <v>DNV-T I - 48</v>
      </c>
      <c r="B606" s="171">
        <v>48</v>
      </c>
      <c r="E606" s="170" t="s">
        <v>658</v>
      </c>
    </row>
    <row r="607" spans="1:5" ht="15" customHeight="1" x14ac:dyDescent="0.2">
      <c r="A607" s="171" t="str">
        <f t="shared" si="14"/>
        <v>DNV-T I - 49</v>
      </c>
      <c r="B607" s="171">
        <v>49</v>
      </c>
      <c r="E607" s="170" t="s">
        <v>659</v>
      </c>
    </row>
    <row r="608" spans="1:5" ht="15" customHeight="1" x14ac:dyDescent="0.2">
      <c r="A608" s="171" t="str">
        <f t="shared" si="14"/>
        <v>DNV-T I - 50</v>
      </c>
      <c r="B608" s="171">
        <v>50</v>
      </c>
      <c r="E608" s="170" t="s">
        <v>660</v>
      </c>
    </row>
    <row r="609" spans="1:5" ht="15" customHeight="1" x14ac:dyDescent="0.2">
      <c r="A609" s="171" t="str">
        <f t="shared" si="14"/>
        <v>DNV-T I - 51</v>
      </c>
      <c r="B609" s="171">
        <v>51</v>
      </c>
      <c r="E609" s="170" t="s">
        <v>661</v>
      </c>
    </row>
    <row r="610" spans="1:5" ht="15" customHeight="1" x14ac:dyDescent="0.2">
      <c r="A610" s="171" t="str">
        <f t="shared" si="14"/>
        <v>DNV-T I - 52</v>
      </c>
      <c r="B610" s="171">
        <v>52</v>
      </c>
      <c r="E610" s="170" t="s">
        <v>662</v>
      </c>
    </row>
    <row r="611" spans="1:5" ht="15" customHeight="1" x14ac:dyDescent="0.2">
      <c r="A611" s="171" t="str">
        <f t="shared" si="14"/>
        <v>DNV-T I - 53</v>
      </c>
      <c r="B611" s="171">
        <v>53</v>
      </c>
      <c r="E611" s="170" t="s">
        <v>663</v>
      </c>
    </row>
    <row r="612" spans="1:5" ht="15" customHeight="1" x14ac:dyDescent="0.2">
      <c r="A612" s="171" t="str">
        <f t="shared" si="14"/>
        <v>DNV-T I - 54</v>
      </c>
      <c r="B612" s="171">
        <v>54</v>
      </c>
      <c r="E612" s="170" t="s">
        <v>664</v>
      </c>
    </row>
    <row r="613" spans="1:5" ht="15" customHeight="1" x14ac:dyDescent="0.2">
      <c r="A613" s="171" t="str">
        <f t="shared" si="14"/>
        <v>DNV-T I - 55</v>
      </c>
      <c r="B613" s="171">
        <v>55</v>
      </c>
      <c r="E613" s="170" t="s">
        <v>665</v>
      </c>
    </row>
    <row r="614" spans="1:5" ht="15" customHeight="1" x14ac:dyDescent="0.2">
      <c r="A614" s="171" t="str">
        <f t="shared" si="14"/>
        <v>DNV-T I - 56</v>
      </c>
      <c r="B614" s="171">
        <v>56</v>
      </c>
      <c r="E614" s="170" t="s">
        <v>666</v>
      </c>
    </row>
    <row r="615" spans="1:5" ht="15" customHeight="1" x14ac:dyDescent="0.2">
      <c r="A615" s="171" t="str">
        <f t="shared" si="14"/>
        <v>DNV-T I - 57</v>
      </c>
      <c r="B615" s="171">
        <v>57</v>
      </c>
      <c r="E615" s="170" t="s">
        <v>667</v>
      </c>
    </row>
    <row r="616" spans="1:5" ht="15" customHeight="1" x14ac:dyDescent="0.2">
      <c r="A616" s="171" t="str">
        <f t="shared" si="14"/>
        <v>DNV-T I - 58</v>
      </c>
      <c r="B616" s="171">
        <v>58</v>
      </c>
      <c r="E616" s="170" t="s">
        <v>668</v>
      </c>
    </row>
    <row r="617" spans="1:5" ht="15" customHeight="1" x14ac:dyDescent="0.2">
      <c r="A617" s="171" t="str">
        <f t="shared" si="14"/>
        <v>DNV-T I - 59</v>
      </c>
      <c r="B617" s="171">
        <v>59</v>
      </c>
      <c r="E617" s="170" t="s">
        <v>669</v>
      </c>
    </row>
    <row r="618" spans="1:5" ht="15" customHeight="1" x14ac:dyDescent="0.2">
      <c r="A618" s="171" t="str">
        <f t="shared" si="14"/>
        <v>DNV-T I - 60</v>
      </c>
      <c r="B618" s="171">
        <v>60</v>
      </c>
      <c r="E618" s="170" t="s">
        <v>670</v>
      </c>
    </row>
    <row r="619" spans="1:5" ht="15" customHeight="1" x14ac:dyDescent="0.2">
      <c r="A619" s="171" t="str">
        <f t="shared" si="14"/>
        <v>DNV-T I - 61</v>
      </c>
      <c r="B619" s="171">
        <v>61</v>
      </c>
      <c r="E619" s="170" t="s">
        <v>671</v>
      </c>
    </row>
    <row r="620" spans="1:5" ht="15" customHeight="1" x14ac:dyDescent="0.2">
      <c r="A620" s="171" t="str">
        <f t="shared" si="14"/>
        <v>DNV-T I - 62</v>
      </c>
      <c r="B620" s="171">
        <v>62</v>
      </c>
      <c r="E620" s="170" t="s">
        <v>672</v>
      </c>
    </row>
    <row r="621" spans="1:5" ht="15" customHeight="1" x14ac:dyDescent="0.2">
      <c r="A621" s="171" t="str">
        <f t="shared" si="14"/>
        <v>DNV-T I - 63</v>
      </c>
      <c r="B621" s="171">
        <v>63</v>
      </c>
      <c r="E621" s="170" t="s">
        <v>673</v>
      </c>
    </row>
    <row r="622" spans="1:5" ht="15" customHeight="1" x14ac:dyDescent="0.2">
      <c r="A622" s="171" t="str">
        <f t="shared" si="14"/>
        <v>DNV-T I - 64</v>
      </c>
      <c r="B622" s="171">
        <v>64</v>
      </c>
      <c r="E622" s="170" t="s">
        <v>674</v>
      </c>
    </row>
    <row r="623" spans="1:5" ht="15" customHeight="1" x14ac:dyDescent="0.2">
      <c r="A623" s="171" t="str">
        <f t="shared" ref="A623:A676" si="15">CONCATENATE("DNV-T I - ",B623)</f>
        <v>DNV-T I - 65</v>
      </c>
      <c r="B623" s="171">
        <v>65</v>
      </c>
      <c r="E623" s="170" t="s">
        <v>675</v>
      </c>
    </row>
    <row r="624" spans="1:5" ht="15" customHeight="1" x14ac:dyDescent="0.2">
      <c r="A624" s="171" t="str">
        <f t="shared" si="15"/>
        <v>DNV-T I - 66</v>
      </c>
      <c r="B624" s="171">
        <v>66</v>
      </c>
      <c r="E624" s="170" t="s">
        <v>676</v>
      </c>
    </row>
    <row r="625" spans="1:5" ht="15" customHeight="1" x14ac:dyDescent="0.2">
      <c r="A625" s="171" t="str">
        <f t="shared" si="15"/>
        <v>DNV-T I - 67</v>
      </c>
      <c r="B625" s="171">
        <v>67</v>
      </c>
      <c r="E625" s="170" t="s">
        <v>677</v>
      </c>
    </row>
    <row r="626" spans="1:5" ht="15" customHeight="1" x14ac:dyDescent="0.2">
      <c r="A626" s="171" t="str">
        <f t="shared" si="15"/>
        <v>DNV-T I - 68</v>
      </c>
      <c r="B626" s="171">
        <v>68</v>
      </c>
      <c r="E626" s="170" t="s">
        <v>678</v>
      </c>
    </row>
    <row r="627" spans="1:5" ht="15" customHeight="1" x14ac:dyDescent="0.2">
      <c r="A627" s="171" t="str">
        <f t="shared" si="15"/>
        <v>DNV-T I - 69</v>
      </c>
      <c r="B627" s="171">
        <v>69</v>
      </c>
      <c r="E627" s="170" t="s">
        <v>679</v>
      </c>
    </row>
    <row r="628" spans="1:5" ht="15" customHeight="1" x14ac:dyDescent="0.2">
      <c r="A628" s="171" t="str">
        <f t="shared" si="15"/>
        <v>DNV-T I - 70</v>
      </c>
      <c r="B628" s="171">
        <v>70</v>
      </c>
      <c r="E628" s="170" t="s">
        <v>680</v>
      </c>
    </row>
    <row r="629" spans="1:5" ht="15" customHeight="1" x14ac:dyDescent="0.2">
      <c r="A629" s="171" t="str">
        <f t="shared" si="15"/>
        <v>DNV-T I - 71</v>
      </c>
      <c r="B629" s="171">
        <v>71</v>
      </c>
      <c r="E629" s="170" t="s">
        <v>681</v>
      </c>
    </row>
    <row r="630" spans="1:5" ht="15" customHeight="1" x14ac:dyDescent="0.2">
      <c r="A630" s="171" t="str">
        <f t="shared" si="15"/>
        <v>DNV-T I - 72</v>
      </c>
      <c r="B630" s="171">
        <v>72</v>
      </c>
      <c r="E630" s="170" t="s">
        <v>682</v>
      </c>
    </row>
    <row r="631" spans="1:5" ht="15" customHeight="1" x14ac:dyDescent="0.2">
      <c r="A631" s="171" t="str">
        <f t="shared" si="15"/>
        <v>DNV-T I - 73</v>
      </c>
      <c r="B631" s="171">
        <v>73</v>
      </c>
      <c r="E631" s="170" t="s">
        <v>683</v>
      </c>
    </row>
    <row r="632" spans="1:5" ht="15" customHeight="1" x14ac:dyDescent="0.2">
      <c r="A632" s="171" t="str">
        <f t="shared" si="15"/>
        <v>DNV-T I - 74</v>
      </c>
      <c r="B632" s="171">
        <v>74</v>
      </c>
      <c r="E632" s="170" t="s">
        <v>684</v>
      </c>
    </row>
    <row r="633" spans="1:5" ht="15" customHeight="1" x14ac:dyDescent="0.2">
      <c r="A633" s="171" t="str">
        <f t="shared" si="15"/>
        <v>DNV-T I - 75</v>
      </c>
      <c r="B633" s="171">
        <v>75</v>
      </c>
      <c r="E633" s="170" t="s">
        <v>685</v>
      </c>
    </row>
    <row r="634" spans="1:5" ht="15" customHeight="1" x14ac:dyDescent="0.2">
      <c r="A634" s="171"/>
    </row>
    <row r="635" spans="1:5" ht="15" customHeight="1" x14ac:dyDescent="0.2">
      <c r="A635" s="171"/>
    </row>
    <row r="636" spans="1:5" ht="15" customHeight="1" x14ac:dyDescent="0.2">
      <c r="A636" s="171" t="str">
        <f t="shared" si="15"/>
        <v>DNV-T I - 78</v>
      </c>
      <c r="B636" s="171">
        <v>78</v>
      </c>
      <c r="E636" s="170" t="s">
        <v>686</v>
      </c>
    </row>
    <row r="637" spans="1:5" ht="15" customHeight="1" x14ac:dyDescent="0.2">
      <c r="A637" s="171" t="str">
        <f t="shared" si="15"/>
        <v>DNV-T I - 79</v>
      </c>
      <c r="B637" s="171">
        <v>79</v>
      </c>
      <c r="E637" s="170" t="s">
        <v>687</v>
      </c>
    </row>
    <row r="638" spans="1:5" ht="15" customHeight="1" x14ac:dyDescent="0.2">
      <c r="A638" s="171" t="str">
        <f t="shared" si="15"/>
        <v>DNV-T I - 80</v>
      </c>
      <c r="B638" s="171">
        <v>80</v>
      </c>
      <c r="E638" s="170" t="s">
        <v>688</v>
      </c>
    </row>
    <row r="639" spans="1:5" ht="15" customHeight="1" x14ac:dyDescent="0.2">
      <c r="A639" s="171" t="str">
        <f t="shared" si="15"/>
        <v>DNV-T I - 81</v>
      </c>
      <c r="B639" s="171">
        <v>81</v>
      </c>
      <c r="E639" s="170" t="s">
        <v>689</v>
      </c>
    </row>
    <row r="640" spans="1:5" ht="15" customHeight="1" x14ac:dyDescent="0.2">
      <c r="A640" s="171" t="str">
        <f t="shared" si="15"/>
        <v>DNV-T I - 82</v>
      </c>
      <c r="B640" s="171">
        <v>82</v>
      </c>
      <c r="E640" s="170" t="s">
        <v>690</v>
      </c>
    </row>
    <row r="641" spans="1:5" ht="15" customHeight="1" x14ac:dyDescent="0.2">
      <c r="A641" s="171" t="str">
        <f t="shared" si="15"/>
        <v>DNV-T I - 83</v>
      </c>
      <c r="B641" s="171">
        <v>83</v>
      </c>
      <c r="E641" s="170" t="s">
        <v>691</v>
      </c>
    </row>
    <row r="642" spans="1:5" ht="15" customHeight="1" x14ac:dyDescent="0.2">
      <c r="A642" s="171" t="str">
        <f t="shared" si="15"/>
        <v>DNV-T I - 84</v>
      </c>
      <c r="B642" s="171">
        <v>84</v>
      </c>
      <c r="E642" s="170" t="s">
        <v>692</v>
      </c>
    </row>
    <row r="643" spans="1:5" ht="15" customHeight="1" x14ac:dyDescent="0.2">
      <c r="A643" s="171" t="str">
        <f t="shared" si="15"/>
        <v>DNV-T I - 85</v>
      </c>
      <c r="B643" s="171">
        <v>85</v>
      </c>
      <c r="E643" s="170" t="s">
        <v>693</v>
      </c>
    </row>
    <row r="644" spans="1:5" ht="15" customHeight="1" x14ac:dyDescent="0.2">
      <c r="A644" s="171" t="str">
        <f t="shared" si="15"/>
        <v>DNV-T I - 86</v>
      </c>
      <c r="B644" s="171">
        <v>86</v>
      </c>
      <c r="E644" s="170" t="s">
        <v>694</v>
      </c>
    </row>
    <row r="645" spans="1:5" ht="15" customHeight="1" x14ac:dyDescent="0.2">
      <c r="A645" s="171" t="str">
        <f t="shared" si="15"/>
        <v>DNV-T I - 86.1</v>
      </c>
      <c r="B645" s="171" t="s">
        <v>695</v>
      </c>
      <c r="E645" s="170" t="s">
        <v>696</v>
      </c>
    </row>
    <row r="646" spans="1:5" ht="15" customHeight="1" x14ac:dyDescent="0.2">
      <c r="A646" s="171" t="str">
        <f t="shared" si="15"/>
        <v>DNV-T I - 86.1.1</v>
      </c>
      <c r="B646" s="171" t="s">
        <v>697</v>
      </c>
      <c r="E646" s="170" t="s">
        <v>698</v>
      </c>
    </row>
    <row r="647" spans="1:5" ht="15" customHeight="1" x14ac:dyDescent="0.2">
      <c r="A647" s="171" t="str">
        <f t="shared" si="15"/>
        <v>DNV-T I - 86.1.2</v>
      </c>
      <c r="B647" s="171" t="s">
        <v>699</v>
      </c>
      <c r="E647" s="170" t="s">
        <v>700</v>
      </c>
    </row>
    <row r="648" spans="1:5" ht="15" customHeight="1" x14ac:dyDescent="0.2">
      <c r="A648" s="171" t="str">
        <f t="shared" si="15"/>
        <v>DNV-T I - 86.1.3</v>
      </c>
      <c r="B648" s="171" t="s">
        <v>701</v>
      </c>
      <c r="E648" s="170" t="s">
        <v>702</v>
      </c>
    </row>
    <row r="649" spans="1:5" ht="15" customHeight="1" x14ac:dyDescent="0.2">
      <c r="A649" s="171" t="str">
        <f t="shared" si="15"/>
        <v>DNV-T I - 86.1.4</v>
      </c>
      <c r="B649" s="171" t="s">
        <v>703</v>
      </c>
      <c r="E649" s="170" t="s">
        <v>704</v>
      </c>
    </row>
    <row r="650" spans="1:5" ht="15" customHeight="1" x14ac:dyDescent="0.2">
      <c r="A650" s="171" t="str">
        <f t="shared" si="15"/>
        <v>DNV-T I - 86.1.5</v>
      </c>
      <c r="B650" s="171" t="s">
        <v>705</v>
      </c>
      <c r="E650" s="170" t="s">
        <v>706</v>
      </c>
    </row>
    <row r="651" spans="1:5" ht="15" customHeight="1" x14ac:dyDescent="0.2">
      <c r="A651" s="171" t="str">
        <f t="shared" si="15"/>
        <v>DNV-T I - 86.2</v>
      </c>
      <c r="B651" s="171" t="s">
        <v>707</v>
      </c>
      <c r="E651" s="170" t="s">
        <v>708</v>
      </c>
    </row>
    <row r="652" spans="1:5" ht="15" customHeight="1" x14ac:dyDescent="0.2">
      <c r="A652" s="171" t="str">
        <f t="shared" si="15"/>
        <v>DNV-T I - 86.2.1</v>
      </c>
      <c r="B652" s="171" t="s">
        <v>709</v>
      </c>
      <c r="E652" s="170" t="s">
        <v>698</v>
      </c>
    </row>
    <row r="653" spans="1:5" ht="15" customHeight="1" x14ac:dyDescent="0.2">
      <c r="A653" s="171" t="str">
        <f t="shared" si="15"/>
        <v>DNV-T I - 86.2.2</v>
      </c>
      <c r="B653" s="171" t="s">
        <v>710</v>
      </c>
      <c r="E653" s="170" t="s">
        <v>711</v>
      </c>
    </row>
    <row r="654" spans="1:5" ht="15" customHeight="1" x14ac:dyDescent="0.2">
      <c r="A654" s="171" t="str">
        <f t="shared" si="15"/>
        <v>DNV-T I - 86.2.3</v>
      </c>
      <c r="B654" s="171" t="s">
        <v>712</v>
      </c>
      <c r="E654" s="170" t="s">
        <v>700</v>
      </c>
    </row>
    <row r="655" spans="1:5" ht="15" customHeight="1" x14ac:dyDescent="0.2">
      <c r="A655" s="171" t="str">
        <f t="shared" si="15"/>
        <v>DNV-T I - 86.2.4</v>
      </c>
      <c r="B655" s="171" t="s">
        <v>713</v>
      </c>
      <c r="E655" s="170" t="s">
        <v>702</v>
      </c>
    </row>
    <row r="656" spans="1:5" ht="15" customHeight="1" x14ac:dyDescent="0.2">
      <c r="A656" s="171" t="str">
        <f t="shared" si="15"/>
        <v>DNV-T I - 86.2.5</v>
      </c>
      <c r="B656" s="171" t="s">
        <v>714</v>
      </c>
      <c r="E656" s="170" t="s">
        <v>704</v>
      </c>
    </row>
    <row r="657" spans="1:5" ht="15" customHeight="1" x14ac:dyDescent="0.2">
      <c r="A657" s="171" t="str">
        <f t="shared" si="15"/>
        <v>DNV-T I - 86.2.6</v>
      </c>
      <c r="B657" s="171" t="s">
        <v>715</v>
      </c>
      <c r="E657" s="170" t="s">
        <v>706</v>
      </c>
    </row>
    <row r="658" spans="1:5" ht="15" customHeight="1" x14ac:dyDescent="0.2">
      <c r="A658" s="171" t="str">
        <f t="shared" si="15"/>
        <v>DNV-T I - 87</v>
      </c>
      <c r="B658" s="171">
        <v>87</v>
      </c>
      <c r="E658" s="170" t="s">
        <v>716</v>
      </c>
    </row>
    <row r="659" spans="1:5" ht="15" customHeight="1" x14ac:dyDescent="0.2">
      <c r="A659" s="171" t="str">
        <f t="shared" si="15"/>
        <v>DNV-T I - 88</v>
      </c>
      <c r="B659" s="171">
        <v>88</v>
      </c>
      <c r="E659" s="170" t="s">
        <v>717</v>
      </c>
    </row>
    <row r="660" spans="1:5" ht="15" customHeight="1" x14ac:dyDescent="0.2">
      <c r="A660" s="171" t="str">
        <f t="shared" si="15"/>
        <v>DNV-T I - 89</v>
      </c>
      <c r="B660" s="171">
        <v>89</v>
      </c>
      <c r="E660" s="170" t="s">
        <v>718</v>
      </c>
    </row>
    <row r="661" spans="1:5" ht="15" customHeight="1" x14ac:dyDescent="0.2">
      <c r="A661" s="171" t="str">
        <f t="shared" si="15"/>
        <v>DNV-T I - 90</v>
      </c>
      <c r="B661" s="171">
        <v>90</v>
      </c>
      <c r="E661" s="170" t="s">
        <v>719</v>
      </c>
    </row>
    <row r="662" spans="1:5" ht="15" customHeight="1" x14ac:dyDescent="0.2">
      <c r="A662" s="171" t="str">
        <f t="shared" si="15"/>
        <v>DNV-T I - 91</v>
      </c>
      <c r="B662" s="171">
        <v>91</v>
      </c>
      <c r="E662" s="170" t="s">
        <v>720</v>
      </c>
    </row>
    <row r="663" spans="1:5" ht="15" customHeight="1" x14ac:dyDescent="0.2">
      <c r="A663" s="171" t="str">
        <f t="shared" si="15"/>
        <v>DNV-T I - 92</v>
      </c>
      <c r="B663" s="171">
        <v>92</v>
      </c>
      <c r="E663" s="170" t="s">
        <v>721</v>
      </c>
    </row>
    <row r="664" spans="1:5" ht="15" customHeight="1" x14ac:dyDescent="0.2">
      <c r="A664" s="171" t="str">
        <f t="shared" si="15"/>
        <v>DNV-T I - 93</v>
      </c>
      <c r="B664" s="171">
        <v>93</v>
      </c>
      <c r="E664" s="170" t="s">
        <v>722</v>
      </c>
    </row>
    <row r="665" spans="1:5" ht="15" customHeight="1" x14ac:dyDescent="0.2">
      <c r="A665" s="171" t="str">
        <f t="shared" si="15"/>
        <v>DNV-T I - 94</v>
      </c>
      <c r="B665" s="171">
        <v>94</v>
      </c>
      <c r="E665" s="170" t="s">
        <v>723</v>
      </c>
    </row>
    <row r="666" spans="1:5" ht="15" customHeight="1" x14ac:dyDescent="0.2">
      <c r="A666" s="171" t="str">
        <f t="shared" si="15"/>
        <v>DNV-T I - 95</v>
      </c>
      <c r="B666" s="171">
        <v>95</v>
      </c>
      <c r="E666" s="170" t="s">
        <v>724</v>
      </c>
    </row>
    <row r="667" spans="1:5" ht="15" customHeight="1" x14ac:dyDescent="0.2">
      <c r="A667" s="171" t="str">
        <f t="shared" si="15"/>
        <v>DNV-T I - 96</v>
      </c>
      <c r="B667" s="171">
        <v>96</v>
      </c>
      <c r="E667" s="170" t="s">
        <v>725</v>
      </c>
    </row>
    <row r="668" spans="1:5" ht="15" customHeight="1" x14ac:dyDescent="0.2">
      <c r="A668" s="171" t="str">
        <f t="shared" si="15"/>
        <v>DNV-T I - 97</v>
      </c>
      <c r="B668" s="171">
        <v>97</v>
      </c>
      <c r="E668" s="170" t="s">
        <v>726</v>
      </c>
    </row>
    <row r="669" spans="1:5" ht="15" customHeight="1" x14ac:dyDescent="0.2">
      <c r="A669" s="171" t="str">
        <f t="shared" si="15"/>
        <v>DNV-T I - 98</v>
      </c>
      <c r="B669" s="171">
        <v>98</v>
      </c>
      <c r="E669" s="170" t="s">
        <v>727</v>
      </c>
    </row>
    <row r="670" spans="1:5" ht="15" customHeight="1" x14ac:dyDescent="0.2">
      <c r="A670" s="171" t="str">
        <f t="shared" si="15"/>
        <v>DNV-T I - 99</v>
      </c>
      <c r="B670" s="171">
        <v>99</v>
      </c>
      <c r="E670" s="170" t="s">
        <v>728</v>
      </c>
    </row>
    <row r="671" spans="1:5" ht="15" customHeight="1" x14ac:dyDescent="0.2">
      <c r="A671" s="171" t="str">
        <f t="shared" si="15"/>
        <v>DNV-T I - 100</v>
      </c>
      <c r="B671" s="171">
        <v>100</v>
      </c>
      <c r="E671" s="170" t="s">
        <v>729</v>
      </c>
    </row>
    <row r="672" spans="1:5" ht="15" customHeight="1" x14ac:dyDescent="0.2">
      <c r="A672" s="171" t="str">
        <f t="shared" si="15"/>
        <v>DNV-T I - 101</v>
      </c>
      <c r="B672" s="171">
        <v>101</v>
      </c>
      <c r="E672" s="170" t="s">
        <v>730</v>
      </c>
    </row>
    <row r="673" spans="1:5" ht="15" customHeight="1" x14ac:dyDescent="0.2">
      <c r="A673" s="171" t="str">
        <f t="shared" si="15"/>
        <v>DNV-T I - 102</v>
      </c>
      <c r="B673" s="171">
        <v>102</v>
      </c>
      <c r="E673" s="170" t="s">
        <v>731</v>
      </c>
    </row>
    <row r="674" spans="1:5" ht="15" customHeight="1" x14ac:dyDescent="0.2">
      <c r="A674" s="171" t="str">
        <f t="shared" si="15"/>
        <v>DNV-T I - 103</v>
      </c>
      <c r="B674" s="171">
        <v>103</v>
      </c>
      <c r="E674" s="170" t="s">
        <v>732</v>
      </c>
    </row>
    <row r="675" spans="1:5" ht="15" customHeight="1" x14ac:dyDescent="0.2">
      <c r="A675" s="171" t="str">
        <f t="shared" si="15"/>
        <v>DNV-T I - 104</v>
      </c>
      <c r="B675" s="171">
        <v>104</v>
      </c>
      <c r="E675" s="170" t="s">
        <v>733</v>
      </c>
    </row>
    <row r="676" spans="1:5" ht="15" customHeight="1" x14ac:dyDescent="0.2">
      <c r="A676" s="171" t="str">
        <f t="shared" si="15"/>
        <v>DNV-T I - 105</v>
      </c>
      <c r="B676" s="171">
        <v>105</v>
      </c>
      <c r="E676" s="170" t="s">
        <v>734</v>
      </c>
    </row>
    <row r="678" spans="1:5" ht="15" customHeight="1" x14ac:dyDescent="0.2">
      <c r="A678" s="201"/>
      <c r="B678" s="169" t="s">
        <v>735</v>
      </c>
      <c r="C678" s="168"/>
      <c r="D678" s="202"/>
      <c r="E678" s="201"/>
    </row>
    <row r="679" spans="1:5" ht="15" customHeight="1" x14ac:dyDescent="0.2">
      <c r="A679" s="171" t="str">
        <f t="shared" ref="A679:A713" si="16">CONCATENATE("DNV-TRC - ",E679)</f>
        <v>DNV-TRC - 1</v>
      </c>
      <c r="E679" s="203">
        <v>1</v>
      </c>
    </row>
    <row r="680" spans="1:5" ht="15" customHeight="1" x14ac:dyDescent="0.2">
      <c r="A680" s="171" t="str">
        <f t="shared" si="16"/>
        <v>DNV-TRC - 1,5</v>
      </c>
      <c r="E680" s="203">
        <v>1.5</v>
      </c>
    </row>
    <row r="681" spans="1:5" ht="15" customHeight="1" x14ac:dyDescent="0.2">
      <c r="A681" s="171" t="str">
        <f t="shared" si="16"/>
        <v>DNV-TRC - 2</v>
      </c>
      <c r="E681" s="203">
        <v>2</v>
      </c>
    </row>
    <row r="682" spans="1:5" ht="15" customHeight="1" x14ac:dyDescent="0.2">
      <c r="A682" s="171" t="str">
        <f t="shared" si="16"/>
        <v>DNV-TRC - 2,5</v>
      </c>
      <c r="E682" s="203">
        <v>2.5</v>
      </c>
    </row>
    <row r="683" spans="1:5" ht="15" customHeight="1" x14ac:dyDescent="0.2">
      <c r="A683" s="171" t="str">
        <f t="shared" si="16"/>
        <v>DNV-TRC - 3</v>
      </c>
      <c r="E683" s="203">
        <v>3</v>
      </c>
    </row>
    <row r="684" spans="1:5" ht="15" customHeight="1" x14ac:dyDescent="0.2">
      <c r="A684" s="171" t="str">
        <f t="shared" si="16"/>
        <v>DNV-TRC - 3,5</v>
      </c>
      <c r="E684" s="203">
        <v>3.5</v>
      </c>
    </row>
    <row r="685" spans="1:5" ht="15" customHeight="1" x14ac:dyDescent="0.2">
      <c r="A685" s="171" t="str">
        <f t="shared" si="16"/>
        <v>DNV-TRC - 4</v>
      </c>
      <c r="E685" s="203">
        <v>4</v>
      </c>
    </row>
    <row r="686" spans="1:5" ht="15" customHeight="1" x14ac:dyDescent="0.2">
      <c r="A686" s="171" t="str">
        <f t="shared" si="16"/>
        <v>DNV-TRC - 4,5</v>
      </c>
      <c r="E686" s="203">
        <v>4.5</v>
      </c>
    </row>
    <row r="687" spans="1:5" ht="15" customHeight="1" x14ac:dyDescent="0.2">
      <c r="A687" s="171" t="str">
        <f t="shared" si="16"/>
        <v>DNV-TRC - 5</v>
      </c>
      <c r="E687" s="203">
        <v>5</v>
      </c>
    </row>
    <row r="688" spans="1:5" ht="15" customHeight="1" x14ac:dyDescent="0.2">
      <c r="A688" s="171" t="str">
        <f t="shared" si="16"/>
        <v>DNV-TRC - 6</v>
      </c>
      <c r="E688" s="203">
        <v>6</v>
      </c>
    </row>
    <row r="689" spans="1:5" ht="15" customHeight="1" x14ac:dyDescent="0.2">
      <c r="A689" s="171" t="str">
        <f t="shared" si="16"/>
        <v>DNV-TRC - 7</v>
      </c>
      <c r="E689" s="203">
        <v>7</v>
      </c>
    </row>
    <row r="690" spans="1:5" ht="15" customHeight="1" x14ac:dyDescent="0.2">
      <c r="A690" s="171" t="str">
        <f t="shared" si="16"/>
        <v>DNV-TRC - 8</v>
      </c>
      <c r="E690" s="203">
        <v>8</v>
      </c>
    </row>
    <row r="691" spans="1:5" ht="15" customHeight="1" x14ac:dyDescent="0.2">
      <c r="A691" s="171" t="str">
        <f t="shared" si="16"/>
        <v>DNV-TRC - 9</v>
      </c>
      <c r="E691" s="203">
        <v>9</v>
      </c>
    </row>
    <row r="692" spans="1:5" ht="15" customHeight="1" x14ac:dyDescent="0.2">
      <c r="A692" s="171" t="str">
        <f t="shared" si="16"/>
        <v>DNV-TRC - 10</v>
      </c>
      <c r="E692" s="203">
        <v>10</v>
      </c>
    </row>
    <row r="693" spans="1:5" ht="15" customHeight="1" x14ac:dyDescent="0.2">
      <c r="A693" s="171" t="str">
        <f t="shared" si="16"/>
        <v>DNV-TRC - 12</v>
      </c>
      <c r="E693" s="203">
        <v>12</v>
      </c>
    </row>
    <row r="694" spans="1:5" ht="15" customHeight="1" x14ac:dyDescent="0.2">
      <c r="A694" s="171" t="str">
        <f t="shared" si="16"/>
        <v>DNV-TRC - 15</v>
      </c>
      <c r="E694" s="203">
        <v>15</v>
      </c>
    </row>
    <row r="695" spans="1:5" ht="15" customHeight="1" x14ac:dyDescent="0.2">
      <c r="A695" s="171" t="str">
        <f t="shared" si="16"/>
        <v>DNV-TRC - 17</v>
      </c>
      <c r="E695" s="203">
        <v>17</v>
      </c>
    </row>
    <row r="696" spans="1:5" ht="15" customHeight="1" x14ac:dyDescent="0.2">
      <c r="A696" s="171" t="str">
        <f t="shared" si="16"/>
        <v>DNV-TRC - 19</v>
      </c>
      <c r="E696" s="203">
        <v>19</v>
      </c>
    </row>
    <row r="697" spans="1:5" ht="15" customHeight="1" x14ac:dyDescent="0.2">
      <c r="A697" s="171" t="str">
        <f t="shared" si="16"/>
        <v>DNV-TRC - 20</v>
      </c>
      <c r="E697" s="203">
        <v>20</v>
      </c>
    </row>
    <row r="698" spans="1:5" ht="15" customHeight="1" x14ac:dyDescent="0.2">
      <c r="A698" s="171" t="str">
        <f t="shared" si="16"/>
        <v>DNV-TRC - 25</v>
      </c>
      <c r="E698" s="203">
        <v>25</v>
      </c>
    </row>
    <row r="699" spans="1:5" ht="15" customHeight="1" x14ac:dyDescent="0.2">
      <c r="A699" s="171" t="str">
        <f t="shared" si="16"/>
        <v>DNV-TRC - 30</v>
      </c>
      <c r="E699" s="203">
        <v>30</v>
      </c>
    </row>
    <row r="700" spans="1:5" ht="15" customHeight="1" x14ac:dyDescent="0.2">
      <c r="A700" s="171" t="str">
        <f t="shared" si="16"/>
        <v>DNV-TRC - 35</v>
      </c>
      <c r="E700" s="203">
        <v>35</v>
      </c>
    </row>
    <row r="701" spans="1:5" ht="15" customHeight="1" x14ac:dyDescent="0.2">
      <c r="A701" s="171" t="str">
        <f t="shared" si="16"/>
        <v>DNV-TRC - 40</v>
      </c>
      <c r="E701" s="203">
        <v>40</v>
      </c>
    </row>
    <row r="702" spans="1:5" ht="15" customHeight="1" x14ac:dyDescent="0.2">
      <c r="A702" s="171" t="str">
        <f t="shared" si="16"/>
        <v>DNV-TRC - 45</v>
      </c>
      <c r="E702" s="203">
        <v>45</v>
      </c>
    </row>
    <row r="703" spans="1:5" ht="15" customHeight="1" x14ac:dyDescent="0.2">
      <c r="A703" s="171" t="str">
        <f t="shared" si="16"/>
        <v>DNV-TRC - 50</v>
      </c>
      <c r="E703" s="203">
        <v>50</v>
      </c>
    </row>
    <row r="704" spans="1:5" ht="15" customHeight="1" x14ac:dyDescent="0.2">
      <c r="A704" s="171" t="str">
        <f t="shared" si="16"/>
        <v>DNV-TRC - 55</v>
      </c>
      <c r="E704" s="203">
        <v>55</v>
      </c>
    </row>
    <row r="705" spans="1:5" ht="15" customHeight="1" x14ac:dyDescent="0.2">
      <c r="A705" s="171" t="str">
        <f t="shared" si="16"/>
        <v>DNV-TRC - 60</v>
      </c>
      <c r="E705" s="203">
        <v>60</v>
      </c>
    </row>
    <row r="706" spans="1:5" ht="15" customHeight="1" x14ac:dyDescent="0.2">
      <c r="A706" s="171" t="str">
        <f t="shared" si="16"/>
        <v>DNV-TRC - 65</v>
      </c>
      <c r="E706" s="203">
        <v>65</v>
      </c>
    </row>
    <row r="707" spans="1:5" ht="15" customHeight="1" x14ac:dyDescent="0.2">
      <c r="A707" s="171" t="str">
        <f t="shared" si="16"/>
        <v>DNV-TRC - 70</v>
      </c>
      <c r="E707" s="203">
        <v>70</v>
      </c>
    </row>
    <row r="708" spans="1:5" ht="15" customHeight="1" x14ac:dyDescent="0.2">
      <c r="A708" s="171" t="str">
        <f t="shared" si="16"/>
        <v>DNV-TRC - 75</v>
      </c>
      <c r="E708" s="203">
        <v>75</v>
      </c>
    </row>
    <row r="709" spans="1:5" ht="15" customHeight="1" x14ac:dyDescent="0.2">
      <c r="A709" s="171" t="str">
        <f t="shared" si="16"/>
        <v>DNV-TRC - 80</v>
      </c>
      <c r="E709" s="203">
        <v>80</v>
      </c>
    </row>
    <row r="710" spans="1:5" ht="15" customHeight="1" x14ac:dyDescent="0.2">
      <c r="A710" s="171" t="str">
        <f t="shared" si="16"/>
        <v>DNV-TRC - 85</v>
      </c>
      <c r="E710" s="203">
        <v>85</v>
      </c>
    </row>
    <row r="711" spans="1:5" ht="15" customHeight="1" x14ac:dyDescent="0.2">
      <c r="A711" s="171" t="str">
        <f t="shared" si="16"/>
        <v>DNV-TRC - 90</v>
      </c>
      <c r="E711" s="203">
        <v>90</v>
      </c>
    </row>
    <row r="712" spans="1:5" ht="15" customHeight="1" x14ac:dyDescent="0.2">
      <c r="A712" s="171" t="str">
        <f t="shared" si="16"/>
        <v>DNV-TRC - 95</v>
      </c>
      <c r="E712" s="203">
        <v>95</v>
      </c>
    </row>
    <row r="713" spans="1:5" ht="15" customHeight="1" x14ac:dyDescent="0.2">
      <c r="A713" s="171" t="str">
        <f t="shared" si="16"/>
        <v>DNV-TRC - 100</v>
      </c>
      <c r="E713" s="203">
        <v>100</v>
      </c>
    </row>
    <row r="714" spans="1:5" ht="15" customHeight="1" x14ac:dyDescent="0.2">
      <c r="A714" s="171"/>
      <c r="E714" s="203"/>
    </row>
    <row r="716" spans="1:5" ht="15" customHeight="1" x14ac:dyDescent="0.2">
      <c r="A716" s="169"/>
      <c r="B716" s="169" t="s">
        <v>736</v>
      </c>
      <c r="C716" s="168"/>
      <c r="D716" s="169"/>
      <c r="E716" s="168"/>
    </row>
    <row r="717" spans="1:5" ht="15" customHeight="1" x14ac:dyDescent="0.2">
      <c r="A717" s="171" t="str">
        <f t="shared" ref="A717:A751" si="17">CONCATENATE("DNV-TRCA - ",E717)</f>
        <v>DNV-TRCA - 55</v>
      </c>
      <c r="E717" s="203">
        <v>55</v>
      </c>
    </row>
    <row r="718" spans="1:5" ht="15" customHeight="1" x14ac:dyDescent="0.2">
      <c r="A718" s="171" t="str">
        <f t="shared" si="17"/>
        <v>DNV-TRCA - 60</v>
      </c>
      <c r="E718" s="203">
        <v>60</v>
      </c>
    </row>
    <row r="719" spans="1:5" ht="15" customHeight="1" x14ac:dyDescent="0.2">
      <c r="A719" s="171" t="str">
        <f t="shared" si="17"/>
        <v>DNV-TRCA - 65</v>
      </c>
      <c r="E719" s="203">
        <v>65</v>
      </c>
    </row>
    <row r="720" spans="1:5" ht="15" customHeight="1" x14ac:dyDescent="0.2">
      <c r="A720" s="171" t="str">
        <f t="shared" si="17"/>
        <v>DNV-TRCA - 70</v>
      </c>
      <c r="E720" s="203">
        <v>70</v>
      </c>
    </row>
    <row r="721" spans="1:5" ht="15" customHeight="1" x14ac:dyDescent="0.2">
      <c r="A721" s="171" t="str">
        <f t="shared" si="17"/>
        <v>DNV-TRCA - 75</v>
      </c>
      <c r="E721" s="203">
        <v>75</v>
      </c>
    </row>
    <row r="722" spans="1:5" ht="15" customHeight="1" x14ac:dyDescent="0.2">
      <c r="A722" s="171" t="str">
        <f t="shared" si="17"/>
        <v>DNV-TRCA - 80</v>
      </c>
      <c r="E722" s="203">
        <v>80</v>
      </c>
    </row>
    <row r="723" spans="1:5" ht="15" customHeight="1" x14ac:dyDescent="0.2">
      <c r="A723" s="171" t="str">
        <f t="shared" si="17"/>
        <v>DNV-TRCA - 85</v>
      </c>
      <c r="E723" s="203">
        <v>85</v>
      </c>
    </row>
    <row r="724" spans="1:5" ht="15" customHeight="1" x14ac:dyDescent="0.2">
      <c r="A724" s="171" t="str">
        <f t="shared" si="17"/>
        <v>DNV-TRCA - 90</v>
      </c>
      <c r="E724" s="203">
        <v>90</v>
      </c>
    </row>
    <row r="725" spans="1:5" ht="15" customHeight="1" x14ac:dyDescent="0.2">
      <c r="A725" s="171" t="str">
        <f t="shared" si="17"/>
        <v>DNV-TRCA - 95</v>
      </c>
      <c r="E725" s="203">
        <v>95</v>
      </c>
    </row>
    <row r="726" spans="1:5" ht="15" customHeight="1" x14ac:dyDescent="0.2">
      <c r="A726" s="171" t="str">
        <f t="shared" si="17"/>
        <v>DNV-TRCA - 100</v>
      </c>
      <c r="E726" s="203">
        <v>100</v>
      </c>
    </row>
    <row r="727" spans="1:5" ht="15" customHeight="1" x14ac:dyDescent="0.2">
      <c r="A727" s="171" t="str">
        <f t="shared" si="17"/>
        <v>DNV-TRCA - 105</v>
      </c>
      <c r="E727" s="203">
        <v>105</v>
      </c>
    </row>
    <row r="728" spans="1:5" ht="15" customHeight="1" x14ac:dyDescent="0.2">
      <c r="A728" s="171" t="str">
        <f t="shared" si="17"/>
        <v>DNV-TRCA - 110</v>
      </c>
      <c r="E728" s="203">
        <v>110</v>
      </c>
    </row>
    <row r="729" spans="1:5" ht="15" customHeight="1" x14ac:dyDescent="0.2">
      <c r="A729" s="171" t="str">
        <f t="shared" si="17"/>
        <v>DNV-TRCA - 120</v>
      </c>
      <c r="E729" s="203">
        <v>120</v>
      </c>
    </row>
    <row r="730" spans="1:5" ht="15" customHeight="1" x14ac:dyDescent="0.2">
      <c r="A730" s="171" t="str">
        <f t="shared" si="17"/>
        <v>DNV-TRCA - 130</v>
      </c>
      <c r="E730" s="203">
        <v>130</v>
      </c>
    </row>
    <row r="731" spans="1:5" ht="15" customHeight="1" x14ac:dyDescent="0.2">
      <c r="A731" s="171" t="str">
        <f t="shared" si="17"/>
        <v>DNV-TRCA - 140</v>
      </c>
      <c r="E731" s="203">
        <v>140</v>
      </c>
    </row>
    <row r="732" spans="1:5" ht="15" customHeight="1" x14ac:dyDescent="0.2">
      <c r="A732" s="171" t="str">
        <f t="shared" si="17"/>
        <v>DNV-TRCA - 150</v>
      </c>
      <c r="E732" s="203">
        <v>150</v>
      </c>
    </row>
    <row r="733" spans="1:5" ht="15" customHeight="1" x14ac:dyDescent="0.2">
      <c r="A733" s="171" t="str">
        <f t="shared" si="17"/>
        <v>DNV-TRCA - 160</v>
      </c>
      <c r="E733" s="203">
        <v>160</v>
      </c>
    </row>
    <row r="734" spans="1:5" ht="15" customHeight="1" x14ac:dyDescent="0.2">
      <c r="A734" s="171" t="str">
        <f t="shared" si="17"/>
        <v>DNV-TRCA - 170</v>
      </c>
      <c r="E734" s="203">
        <v>170</v>
      </c>
    </row>
    <row r="735" spans="1:5" ht="15" customHeight="1" x14ac:dyDescent="0.2">
      <c r="A735" s="171" t="str">
        <f t="shared" si="17"/>
        <v>DNV-TRCA - 180</v>
      </c>
      <c r="E735" s="203">
        <v>180</v>
      </c>
    </row>
    <row r="736" spans="1:5" ht="15" customHeight="1" x14ac:dyDescent="0.2">
      <c r="A736" s="171" t="str">
        <f t="shared" si="17"/>
        <v>DNV-TRCA - 200</v>
      </c>
      <c r="E736" s="203">
        <v>200</v>
      </c>
    </row>
    <row r="737" spans="1:5" ht="15" customHeight="1" x14ac:dyDescent="0.2">
      <c r="A737" s="171" t="str">
        <f t="shared" si="17"/>
        <v>DNV-TRCA - 225</v>
      </c>
      <c r="E737" s="203">
        <v>225</v>
      </c>
    </row>
    <row r="738" spans="1:5" ht="15" customHeight="1" x14ac:dyDescent="0.2">
      <c r="A738" s="171" t="str">
        <f t="shared" si="17"/>
        <v>DNV-TRCA - 250</v>
      </c>
      <c r="E738" s="203">
        <v>250</v>
      </c>
    </row>
    <row r="739" spans="1:5" ht="15" customHeight="1" x14ac:dyDescent="0.2">
      <c r="A739" s="171" t="str">
        <f t="shared" si="17"/>
        <v>DNV-TRCA - 275</v>
      </c>
      <c r="E739" s="203">
        <v>275</v>
      </c>
    </row>
    <row r="740" spans="1:5" ht="15" customHeight="1" x14ac:dyDescent="0.2">
      <c r="A740" s="171" t="str">
        <f t="shared" si="17"/>
        <v>DNV-TRCA - 300</v>
      </c>
      <c r="E740" s="203">
        <v>300</v>
      </c>
    </row>
    <row r="741" spans="1:5" ht="15" customHeight="1" x14ac:dyDescent="0.2">
      <c r="A741" s="171" t="str">
        <f t="shared" si="17"/>
        <v>DNV-TRCA - 325</v>
      </c>
      <c r="E741" s="203">
        <v>325</v>
      </c>
    </row>
    <row r="742" spans="1:5" ht="15" customHeight="1" x14ac:dyDescent="0.2">
      <c r="A742" s="171" t="str">
        <f t="shared" si="17"/>
        <v>DNV-TRCA - 350</v>
      </c>
      <c r="E742" s="203">
        <v>350</v>
      </c>
    </row>
    <row r="743" spans="1:5" ht="15" customHeight="1" x14ac:dyDescent="0.2">
      <c r="A743" s="171" t="str">
        <f t="shared" si="17"/>
        <v>DNV-TRCA - 375</v>
      </c>
      <c r="E743" s="203">
        <v>375</v>
      </c>
    </row>
    <row r="744" spans="1:5" ht="15" customHeight="1" x14ac:dyDescent="0.2">
      <c r="A744" s="171" t="str">
        <f t="shared" si="17"/>
        <v>DNV-TRCA - 400</v>
      </c>
      <c r="E744" s="203">
        <v>400</v>
      </c>
    </row>
    <row r="745" spans="1:5" ht="15" customHeight="1" x14ac:dyDescent="0.2">
      <c r="A745" s="171" t="str">
        <f t="shared" si="17"/>
        <v>DNV-TRCA - 425</v>
      </c>
      <c r="E745" s="203">
        <v>425</v>
      </c>
    </row>
    <row r="746" spans="1:5" ht="15" customHeight="1" x14ac:dyDescent="0.2">
      <c r="A746" s="171" t="str">
        <f t="shared" si="17"/>
        <v>DNV-TRCA - 450</v>
      </c>
      <c r="E746" s="203">
        <v>450</v>
      </c>
    </row>
    <row r="747" spans="1:5" ht="15" customHeight="1" x14ac:dyDescent="0.2">
      <c r="A747" s="171" t="str">
        <f t="shared" si="17"/>
        <v>DNV-TRCA - 475</v>
      </c>
      <c r="E747" s="203">
        <v>475</v>
      </c>
    </row>
    <row r="748" spans="1:5" ht="15" customHeight="1" x14ac:dyDescent="0.2">
      <c r="A748" s="171" t="str">
        <f t="shared" si="17"/>
        <v>DNV-TRCA - 500</v>
      </c>
      <c r="E748" s="203">
        <v>500</v>
      </c>
    </row>
    <row r="749" spans="1:5" ht="15" customHeight="1" x14ac:dyDescent="0.2">
      <c r="A749" s="171" t="str">
        <f t="shared" si="17"/>
        <v>DNV-TRCA - 600</v>
      </c>
      <c r="E749" s="203">
        <v>600</v>
      </c>
    </row>
    <row r="750" spans="1:5" ht="15" customHeight="1" x14ac:dyDescent="0.2">
      <c r="A750" s="171" t="str">
        <f t="shared" si="17"/>
        <v>DNV-TRCA - 800</v>
      </c>
      <c r="E750" s="203">
        <v>800</v>
      </c>
    </row>
    <row r="751" spans="1:5" ht="15" customHeight="1" x14ac:dyDescent="0.2">
      <c r="A751" s="171" t="str">
        <f t="shared" si="17"/>
        <v>DNV-TRCA - 1000</v>
      </c>
      <c r="E751" s="203">
        <v>1000</v>
      </c>
    </row>
    <row r="756" spans="1:5" ht="15" customHeight="1" x14ac:dyDescent="0.2">
      <c r="A756" s="73"/>
      <c r="B756" s="169" t="s">
        <v>1057</v>
      </c>
    </row>
    <row r="758" spans="1:5" ht="15" customHeight="1" x14ac:dyDescent="0.2">
      <c r="B758" s="171" t="s">
        <v>46</v>
      </c>
      <c r="C758" s="170" t="s">
        <v>737</v>
      </c>
    </row>
    <row r="759" spans="1:5" ht="15" customHeight="1" x14ac:dyDescent="0.2">
      <c r="A759" s="171" t="str">
        <f>CONCATENATE("IIEE-SJ - ",B759)</f>
        <v>IIEE-SJ - 1</v>
      </c>
      <c r="B759" s="171">
        <v>1</v>
      </c>
      <c r="E759" s="170" t="s">
        <v>738</v>
      </c>
    </row>
    <row r="760" spans="1:5" ht="15" customHeight="1" x14ac:dyDescent="0.2">
      <c r="A760" s="171" t="s">
        <v>1000</v>
      </c>
      <c r="B760" s="171">
        <v>101000</v>
      </c>
      <c r="E760" s="170" t="s">
        <v>607</v>
      </c>
    </row>
    <row r="761" spans="1:5" ht="15" customHeight="1" x14ac:dyDescent="0.2">
      <c r="A761" s="171" t="s">
        <v>999</v>
      </c>
      <c r="B761" s="171">
        <v>102000</v>
      </c>
      <c r="E761" s="170" t="s">
        <v>608</v>
      </c>
    </row>
    <row r="762" spans="1:5" ht="15" customHeight="1" x14ac:dyDescent="0.2">
      <c r="A762" s="171" t="s">
        <v>997</v>
      </c>
      <c r="B762" s="171">
        <v>103000</v>
      </c>
      <c r="E762" s="170" t="s">
        <v>609</v>
      </c>
    </row>
    <row r="763" spans="1:5" ht="15" customHeight="1" x14ac:dyDescent="0.2">
      <c r="A763" s="171"/>
    </row>
    <row r="764" spans="1:5" ht="15" customHeight="1" x14ac:dyDescent="0.2">
      <c r="A764" s="171" t="s">
        <v>1058</v>
      </c>
      <c r="B764" s="171">
        <v>2</v>
      </c>
      <c r="E764" s="170" t="s">
        <v>739</v>
      </c>
    </row>
    <row r="765" spans="1:5" ht="15" customHeight="1" x14ac:dyDescent="0.2">
      <c r="A765" s="171"/>
    </row>
    <row r="766" spans="1:5" ht="15" customHeight="1" x14ac:dyDescent="0.2">
      <c r="A766" s="171" t="s">
        <v>1059</v>
      </c>
      <c r="B766" s="171">
        <v>201</v>
      </c>
      <c r="E766" s="170" t="s">
        <v>740</v>
      </c>
    </row>
    <row r="767" spans="1:5" ht="15" customHeight="1" x14ac:dyDescent="0.2">
      <c r="A767" s="171" t="s">
        <v>1060</v>
      </c>
      <c r="B767" s="171">
        <v>201001</v>
      </c>
      <c r="E767" s="170" t="s">
        <v>508</v>
      </c>
    </row>
    <row r="768" spans="1:5" ht="15" customHeight="1" x14ac:dyDescent="0.2">
      <c r="A768" s="171" t="s">
        <v>1061</v>
      </c>
      <c r="B768" s="171">
        <v>201002</v>
      </c>
      <c r="E768" s="170" t="s">
        <v>509</v>
      </c>
    </row>
    <row r="769" spans="1:5" ht="15" customHeight="1" x14ac:dyDescent="0.2">
      <c r="A769" s="171" t="s">
        <v>1062</v>
      </c>
      <c r="B769" s="171">
        <v>201003</v>
      </c>
      <c r="E769" s="170" t="s">
        <v>510</v>
      </c>
    </row>
    <row r="770" spans="1:5" s="176" customFormat="1" ht="15" customHeight="1" x14ac:dyDescent="0.2">
      <c r="A770" s="174"/>
      <c r="B770" s="174"/>
      <c r="D770" s="174"/>
    </row>
    <row r="771" spans="1:5" ht="15" customHeight="1" x14ac:dyDescent="0.2">
      <c r="A771" s="171"/>
    </row>
    <row r="772" spans="1:5" ht="15" customHeight="1" x14ac:dyDescent="0.2">
      <c r="A772" s="171" t="s">
        <v>1063</v>
      </c>
      <c r="B772" s="171">
        <v>202</v>
      </c>
      <c r="E772" s="170" t="s">
        <v>741</v>
      </c>
    </row>
    <row r="773" spans="1:5" ht="15" customHeight="1" x14ac:dyDescent="0.2">
      <c r="A773" s="171" t="s">
        <v>1064</v>
      </c>
      <c r="B773" s="171">
        <v>202001</v>
      </c>
      <c r="E773" s="170" t="s">
        <v>511</v>
      </c>
    </row>
    <row r="774" spans="1:5" ht="15" customHeight="1" x14ac:dyDescent="0.2">
      <c r="A774" s="171" t="s">
        <v>1065</v>
      </c>
      <c r="B774" s="171">
        <v>202002</v>
      </c>
      <c r="E774" s="170" t="s">
        <v>512</v>
      </c>
    </row>
    <row r="775" spans="1:5" ht="15" customHeight="1" x14ac:dyDescent="0.2">
      <c r="A775" s="171" t="s">
        <v>1066</v>
      </c>
      <c r="B775" s="171">
        <v>202003</v>
      </c>
      <c r="E775" s="170" t="s">
        <v>513</v>
      </c>
    </row>
    <row r="776" spans="1:5" s="176" customFormat="1" ht="15" customHeight="1" x14ac:dyDescent="0.2">
      <c r="A776" s="174"/>
      <c r="B776" s="174"/>
      <c r="D776" s="174"/>
    </row>
    <row r="777" spans="1:5" ht="15" customHeight="1" x14ac:dyDescent="0.2">
      <c r="A777" s="171"/>
    </row>
    <row r="778" spans="1:5" ht="15" customHeight="1" x14ac:dyDescent="0.2">
      <c r="A778" s="171" t="s">
        <v>1067</v>
      </c>
      <c r="B778" s="171">
        <v>203</v>
      </c>
      <c r="E778" s="170" t="s">
        <v>742</v>
      </c>
    </row>
    <row r="779" spans="1:5" ht="15" customHeight="1" x14ac:dyDescent="0.2">
      <c r="A779" s="171" t="s">
        <v>1003</v>
      </c>
      <c r="B779" s="171">
        <v>203001</v>
      </c>
      <c r="E779" s="170" t="s">
        <v>743</v>
      </c>
    </row>
    <row r="780" spans="1:5" ht="15" customHeight="1" x14ac:dyDescent="0.2">
      <c r="A780" s="171" t="s">
        <v>1068</v>
      </c>
      <c r="B780" s="171">
        <v>203002</v>
      </c>
      <c r="E780" s="170" t="s">
        <v>596</v>
      </c>
    </row>
    <row r="781" spans="1:5" ht="15" customHeight="1" x14ac:dyDescent="0.2">
      <c r="A781" s="171"/>
    </row>
    <row r="782" spans="1:5" ht="15" customHeight="1" x14ac:dyDescent="0.2">
      <c r="A782" s="171" t="s">
        <v>1069</v>
      </c>
      <c r="B782" s="171">
        <v>204</v>
      </c>
      <c r="E782" s="170" t="s">
        <v>744</v>
      </c>
    </row>
    <row r="783" spans="1:5" ht="15" customHeight="1" x14ac:dyDescent="0.2">
      <c r="A783" s="171" t="s">
        <v>1070</v>
      </c>
      <c r="B783" s="171">
        <v>204001</v>
      </c>
      <c r="E783" s="178" t="s">
        <v>745</v>
      </c>
    </row>
    <row r="784" spans="1:5" ht="15" customHeight="1" x14ac:dyDescent="0.2">
      <c r="A784" s="171" t="s">
        <v>1071</v>
      </c>
      <c r="B784" s="171">
        <v>204002</v>
      </c>
      <c r="E784" s="178" t="s">
        <v>746</v>
      </c>
    </row>
    <row r="785" spans="1:5" ht="15" customHeight="1" x14ac:dyDescent="0.2">
      <c r="A785" s="171" t="s">
        <v>1072</v>
      </c>
      <c r="B785" s="171">
        <v>204003</v>
      </c>
      <c r="E785" s="178" t="s">
        <v>747</v>
      </c>
    </row>
    <row r="786" spans="1:5" s="176" customFormat="1" ht="15" customHeight="1" x14ac:dyDescent="0.2">
      <c r="A786" s="174"/>
      <c r="B786" s="174"/>
      <c r="D786" s="174"/>
    </row>
    <row r="787" spans="1:5" s="176" customFormat="1" ht="15" customHeight="1" x14ac:dyDescent="0.2">
      <c r="A787" s="174"/>
      <c r="B787" s="174"/>
      <c r="D787" s="174"/>
    </row>
    <row r="788" spans="1:5" ht="15" customHeight="1" x14ac:dyDescent="0.2">
      <c r="A788" s="171"/>
    </row>
    <row r="789" spans="1:5" ht="15" customHeight="1" x14ac:dyDescent="0.2">
      <c r="A789" s="171" t="s">
        <v>1073</v>
      </c>
      <c r="B789" s="171">
        <v>205</v>
      </c>
      <c r="E789" s="170" t="s">
        <v>748</v>
      </c>
    </row>
    <row r="790" spans="1:5" ht="15" customHeight="1" x14ac:dyDescent="0.2">
      <c r="A790" s="171" t="s">
        <v>1074</v>
      </c>
      <c r="B790" s="171">
        <v>205001</v>
      </c>
      <c r="E790" s="170" t="s">
        <v>1075</v>
      </c>
    </row>
    <row r="791" spans="1:5" ht="15" customHeight="1" x14ac:dyDescent="0.2">
      <c r="A791" s="171" t="s">
        <v>1076</v>
      </c>
      <c r="B791" s="171">
        <v>205002</v>
      </c>
      <c r="E791" s="170" t="s">
        <v>1077</v>
      </c>
    </row>
    <row r="792" spans="1:5" s="176" customFormat="1" ht="15" customHeight="1" x14ac:dyDescent="0.2">
      <c r="A792" s="174"/>
      <c r="B792" s="174"/>
      <c r="D792" s="174"/>
    </row>
    <row r="793" spans="1:5" s="176" customFormat="1" ht="15" customHeight="1" x14ac:dyDescent="0.2">
      <c r="A793" s="174"/>
      <c r="B793" s="174"/>
      <c r="D793" s="174"/>
    </row>
    <row r="794" spans="1:5" s="176" customFormat="1" ht="15" customHeight="1" x14ac:dyDescent="0.2">
      <c r="A794" s="174"/>
      <c r="B794" s="174"/>
      <c r="D794" s="174"/>
    </row>
    <row r="795" spans="1:5" ht="15" customHeight="1" x14ac:dyDescent="0.2">
      <c r="A795" s="171"/>
    </row>
    <row r="796" spans="1:5" ht="15" customHeight="1" x14ac:dyDescent="0.2">
      <c r="A796" s="171" t="s">
        <v>1078</v>
      </c>
      <c r="B796" s="171">
        <v>206</v>
      </c>
      <c r="E796" s="170" t="s">
        <v>749</v>
      </c>
    </row>
    <row r="797" spans="1:5" ht="15" customHeight="1" x14ac:dyDescent="0.2">
      <c r="A797" s="171" t="s">
        <v>1079</v>
      </c>
      <c r="B797" s="171">
        <v>206001</v>
      </c>
      <c r="E797" s="170" t="s">
        <v>750</v>
      </c>
    </row>
    <row r="798" spans="1:5" ht="15" customHeight="1" x14ac:dyDescent="0.2">
      <c r="A798" s="171" t="s">
        <v>1080</v>
      </c>
      <c r="B798" s="171">
        <v>206002</v>
      </c>
      <c r="E798" s="170" t="s">
        <v>514</v>
      </c>
    </row>
    <row r="799" spans="1:5" s="176" customFormat="1" ht="15" customHeight="1" x14ac:dyDescent="0.2">
      <c r="A799" s="174"/>
      <c r="B799" s="174"/>
      <c r="D799" s="174"/>
    </row>
    <row r="800" spans="1:5" s="176" customFormat="1" ht="15" customHeight="1" x14ac:dyDescent="0.2">
      <c r="A800" s="174"/>
      <c r="B800" s="174"/>
      <c r="D800" s="174"/>
    </row>
    <row r="801" spans="1:5" ht="15" customHeight="1" x14ac:dyDescent="0.2">
      <c r="A801" s="171"/>
    </row>
    <row r="802" spans="1:5" ht="15" customHeight="1" x14ac:dyDescent="0.2">
      <c r="A802" s="171" t="s">
        <v>1081</v>
      </c>
      <c r="B802" s="171">
        <v>207</v>
      </c>
      <c r="E802" s="170" t="s">
        <v>751</v>
      </c>
    </row>
    <row r="803" spans="1:5" ht="15" customHeight="1" x14ac:dyDescent="0.2">
      <c r="A803" s="171" t="s">
        <v>1082</v>
      </c>
      <c r="B803" s="171">
        <v>207001</v>
      </c>
      <c r="E803" s="170" t="s">
        <v>515</v>
      </c>
    </row>
    <row r="804" spans="1:5" s="176" customFormat="1" ht="15" customHeight="1" x14ac:dyDescent="0.2">
      <c r="A804" s="174"/>
      <c r="B804" s="174"/>
      <c r="D804" s="174"/>
    </row>
    <row r="805" spans="1:5" s="176" customFormat="1" ht="15" customHeight="1" x14ac:dyDescent="0.2">
      <c r="A805" s="174"/>
      <c r="B805" s="174"/>
      <c r="D805" s="174"/>
    </row>
    <row r="806" spans="1:5" s="176" customFormat="1" ht="15" customHeight="1" x14ac:dyDescent="0.2">
      <c r="A806" s="174"/>
      <c r="B806" s="174"/>
      <c r="D806" s="174"/>
    </row>
    <row r="807" spans="1:5" ht="15" customHeight="1" x14ac:dyDescent="0.2">
      <c r="A807" s="171"/>
    </row>
    <row r="808" spans="1:5" ht="15" customHeight="1" x14ac:dyDescent="0.2">
      <c r="A808" s="171" t="s">
        <v>1083</v>
      </c>
      <c r="B808" s="171">
        <v>208</v>
      </c>
      <c r="E808" s="170" t="s">
        <v>752</v>
      </c>
    </row>
    <row r="809" spans="1:5" ht="15" customHeight="1" x14ac:dyDescent="0.2">
      <c r="A809" s="171" t="s">
        <v>1084</v>
      </c>
      <c r="B809" s="171">
        <v>208001</v>
      </c>
      <c r="E809" s="170" t="s">
        <v>516</v>
      </c>
    </row>
    <row r="810" spans="1:5" s="176" customFormat="1" ht="15" customHeight="1" x14ac:dyDescent="0.2">
      <c r="A810" s="174"/>
      <c r="B810" s="174"/>
      <c r="D810" s="174"/>
    </row>
    <row r="811" spans="1:5" ht="15" customHeight="1" x14ac:dyDescent="0.2">
      <c r="A811" s="171"/>
    </row>
    <row r="812" spans="1:5" ht="15" customHeight="1" x14ac:dyDescent="0.2">
      <c r="A812" s="171" t="s">
        <v>1085</v>
      </c>
      <c r="B812" s="171">
        <v>209</v>
      </c>
      <c r="E812" s="170" t="s">
        <v>753</v>
      </c>
    </row>
    <row r="813" spans="1:5" ht="15" customHeight="1" x14ac:dyDescent="0.2">
      <c r="A813" s="171" t="s">
        <v>1086</v>
      </c>
      <c r="B813" s="171">
        <v>209001</v>
      </c>
      <c r="E813" s="170" t="s">
        <v>517</v>
      </c>
    </row>
    <row r="814" spans="1:5" ht="15" customHeight="1" x14ac:dyDescent="0.2">
      <c r="A814" s="171" t="s">
        <v>1087</v>
      </c>
      <c r="B814" s="171">
        <v>209002</v>
      </c>
      <c r="E814" s="170" t="s">
        <v>518</v>
      </c>
    </row>
    <row r="815" spans="1:5" ht="15" customHeight="1" x14ac:dyDescent="0.2">
      <c r="A815" s="171" t="s">
        <v>1088</v>
      </c>
      <c r="B815" s="171">
        <v>209003</v>
      </c>
      <c r="E815" s="170" t="s">
        <v>519</v>
      </c>
    </row>
    <row r="816" spans="1:5" ht="15" customHeight="1" x14ac:dyDescent="0.2">
      <c r="A816" s="171" t="s">
        <v>1089</v>
      </c>
      <c r="B816" s="171">
        <v>209004</v>
      </c>
      <c r="E816" s="170" t="s">
        <v>520</v>
      </c>
    </row>
    <row r="817" spans="1:5" s="176" customFormat="1" ht="15" customHeight="1" x14ac:dyDescent="0.2">
      <c r="A817" s="174"/>
      <c r="B817" s="174"/>
      <c r="D817" s="174"/>
    </row>
    <row r="818" spans="1:5" s="176" customFormat="1" ht="15" customHeight="1" x14ac:dyDescent="0.2">
      <c r="A818" s="174"/>
      <c r="B818" s="174"/>
      <c r="D818" s="174"/>
    </row>
    <row r="819" spans="1:5" s="176" customFormat="1" ht="15" customHeight="1" x14ac:dyDescent="0.2">
      <c r="A819" s="174"/>
      <c r="B819" s="174"/>
      <c r="D819" s="174"/>
    </row>
    <row r="820" spans="1:5" ht="15" customHeight="1" x14ac:dyDescent="0.2">
      <c r="A820" s="171"/>
    </row>
    <row r="821" spans="1:5" ht="15" customHeight="1" x14ac:dyDescent="0.2">
      <c r="A821" s="171" t="s">
        <v>1090</v>
      </c>
      <c r="B821" s="171">
        <v>210</v>
      </c>
      <c r="E821" s="170" t="s">
        <v>754</v>
      </c>
    </row>
    <row r="822" spans="1:5" ht="15" customHeight="1" x14ac:dyDescent="0.2">
      <c r="A822" s="171" t="s">
        <v>1091</v>
      </c>
      <c r="B822" s="171">
        <v>210001</v>
      </c>
      <c r="E822" s="170" t="s">
        <v>521</v>
      </c>
    </row>
    <row r="823" spans="1:5" ht="15" customHeight="1" x14ac:dyDescent="0.2">
      <c r="A823" s="171" t="s">
        <v>1092</v>
      </c>
      <c r="B823" s="171">
        <v>210002</v>
      </c>
      <c r="E823" s="170" t="s">
        <v>522</v>
      </c>
    </row>
    <row r="824" spans="1:5" ht="15" customHeight="1" x14ac:dyDescent="0.2">
      <c r="A824" s="171" t="s">
        <v>1093</v>
      </c>
      <c r="B824" s="171">
        <v>210003</v>
      </c>
      <c r="E824" s="170" t="s">
        <v>523</v>
      </c>
    </row>
    <row r="825" spans="1:5" ht="15" customHeight="1" x14ac:dyDescent="0.2">
      <c r="A825" s="171" t="s">
        <v>1094</v>
      </c>
      <c r="B825" s="171">
        <v>210004</v>
      </c>
      <c r="E825" s="170" t="s">
        <v>524</v>
      </c>
    </row>
    <row r="826" spans="1:5" ht="15" customHeight="1" x14ac:dyDescent="0.2">
      <c r="A826" s="171" t="s">
        <v>1095</v>
      </c>
      <c r="B826" s="171">
        <v>210005</v>
      </c>
      <c r="E826" s="170" t="s">
        <v>525</v>
      </c>
    </row>
    <row r="827" spans="1:5" ht="15" customHeight="1" x14ac:dyDescent="0.2">
      <c r="A827" s="171" t="s">
        <v>1096</v>
      </c>
      <c r="B827" s="171">
        <v>210006</v>
      </c>
      <c r="E827" s="170" t="s">
        <v>526</v>
      </c>
    </row>
    <row r="828" spans="1:5" ht="15" customHeight="1" x14ac:dyDescent="0.2">
      <c r="A828" s="171" t="s">
        <v>1097</v>
      </c>
      <c r="B828" s="171">
        <v>210007</v>
      </c>
      <c r="E828" s="170" t="s">
        <v>527</v>
      </c>
    </row>
    <row r="829" spans="1:5" ht="15" customHeight="1" x14ac:dyDescent="0.2">
      <c r="A829" s="171" t="s">
        <v>1098</v>
      </c>
      <c r="B829" s="171">
        <v>210008</v>
      </c>
      <c r="E829" s="170" t="s">
        <v>528</v>
      </c>
    </row>
    <row r="830" spans="1:5" ht="15" customHeight="1" x14ac:dyDescent="0.2">
      <c r="A830" s="171"/>
    </row>
    <row r="831" spans="1:5" ht="15" customHeight="1" x14ac:dyDescent="0.2">
      <c r="A831" s="171" t="s">
        <v>1099</v>
      </c>
      <c r="B831" s="171">
        <v>211</v>
      </c>
      <c r="E831" s="170" t="s">
        <v>755</v>
      </c>
    </row>
    <row r="832" spans="1:5" ht="15" customHeight="1" x14ac:dyDescent="0.2">
      <c r="A832" s="171" t="s">
        <v>1100</v>
      </c>
      <c r="B832" s="171">
        <v>211001</v>
      </c>
      <c r="E832" s="170" t="s">
        <v>529</v>
      </c>
    </row>
    <row r="833" spans="1:5" ht="15" customHeight="1" x14ac:dyDescent="0.2">
      <c r="A833" s="171" t="s">
        <v>1101</v>
      </c>
      <c r="B833" s="171">
        <v>211002</v>
      </c>
      <c r="E833" s="170" t="s">
        <v>530</v>
      </c>
    </row>
    <row r="834" spans="1:5" ht="15" customHeight="1" x14ac:dyDescent="0.2">
      <c r="A834" s="171" t="s">
        <v>1102</v>
      </c>
      <c r="B834" s="171">
        <v>211003</v>
      </c>
      <c r="E834" s="170" t="s">
        <v>531</v>
      </c>
    </row>
    <row r="835" spans="1:5" ht="15" customHeight="1" x14ac:dyDescent="0.2">
      <c r="A835" s="171" t="s">
        <v>1103</v>
      </c>
      <c r="B835" s="171">
        <v>211004</v>
      </c>
      <c r="E835" s="170" t="s">
        <v>532</v>
      </c>
    </row>
    <row r="836" spans="1:5" ht="15" customHeight="1" x14ac:dyDescent="0.2">
      <c r="A836" s="171" t="s">
        <v>1104</v>
      </c>
      <c r="B836" s="171">
        <v>211005</v>
      </c>
      <c r="E836" s="170" t="s">
        <v>533</v>
      </c>
    </row>
    <row r="837" spans="1:5" s="176" customFormat="1" ht="15" customHeight="1" x14ac:dyDescent="0.2">
      <c r="A837" s="174"/>
      <c r="B837" s="174"/>
      <c r="D837" s="174"/>
    </row>
    <row r="838" spans="1:5" s="176" customFormat="1" ht="15" customHeight="1" x14ac:dyDescent="0.2">
      <c r="A838" s="174"/>
      <c r="B838" s="174"/>
      <c r="D838" s="174"/>
    </row>
    <row r="839" spans="1:5" s="176" customFormat="1" ht="15" customHeight="1" x14ac:dyDescent="0.2">
      <c r="A839" s="174"/>
      <c r="B839" s="174"/>
      <c r="D839" s="174"/>
    </row>
    <row r="840" spans="1:5" s="176" customFormat="1" ht="15" customHeight="1" x14ac:dyDescent="0.2">
      <c r="A840" s="174"/>
      <c r="B840" s="174"/>
      <c r="D840" s="174"/>
    </row>
    <row r="841" spans="1:5" ht="15" customHeight="1" x14ac:dyDescent="0.2">
      <c r="A841" s="171"/>
    </row>
    <row r="842" spans="1:5" ht="15" customHeight="1" x14ac:dyDescent="0.2">
      <c r="A842" s="171" t="s">
        <v>1105</v>
      </c>
      <c r="B842" s="171">
        <v>212</v>
      </c>
      <c r="E842" s="170" t="s">
        <v>756</v>
      </c>
    </row>
    <row r="843" spans="1:5" ht="15" customHeight="1" x14ac:dyDescent="0.2">
      <c r="A843" s="171" t="s">
        <v>1106</v>
      </c>
      <c r="B843" s="171">
        <v>212001</v>
      </c>
      <c r="E843" s="170" t="s">
        <v>534</v>
      </c>
    </row>
    <row r="844" spans="1:5" ht="15" customHeight="1" x14ac:dyDescent="0.2">
      <c r="A844" s="171" t="s">
        <v>1107</v>
      </c>
      <c r="B844" s="171">
        <v>212002</v>
      </c>
      <c r="E844" s="170" t="s">
        <v>535</v>
      </c>
    </row>
    <row r="845" spans="1:5" s="176" customFormat="1" ht="15" customHeight="1" x14ac:dyDescent="0.2">
      <c r="A845" s="174"/>
      <c r="B845" s="174"/>
      <c r="D845" s="174"/>
    </row>
    <row r="846" spans="1:5" ht="15" customHeight="1" x14ac:dyDescent="0.2">
      <c r="A846" s="171" t="s">
        <v>1108</v>
      </c>
      <c r="B846" s="171">
        <v>212004</v>
      </c>
      <c r="E846" s="170" t="s">
        <v>536</v>
      </c>
    </row>
    <row r="847" spans="1:5" ht="15" customHeight="1" x14ac:dyDescent="0.2">
      <c r="A847" s="171"/>
    </row>
    <row r="848" spans="1:5" ht="15" customHeight="1" x14ac:dyDescent="0.2">
      <c r="A848" s="171" t="s">
        <v>1109</v>
      </c>
      <c r="B848" s="171">
        <v>213</v>
      </c>
      <c r="E848" s="170" t="s">
        <v>757</v>
      </c>
    </row>
    <row r="849" spans="1:5" ht="15" customHeight="1" x14ac:dyDescent="0.2">
      <c r="A849" s="171" t="s">
        <v>1110</v>
      </c>
      <c r="B849" s="171">
        <v>213001</v>
      </c>
      <c r="E849" s="170" t="s">
        <v>537</v>
      </c>
    </row>
    <row r="850" spans="1:5" ht="15" customHeight="1" x14ac:dyDescent="0.2">
      <c r="A850" s="171" t="s">
        <v>1111</v>
      </c>
      <c r="B850" s="171">
        <v>213002</v>
      </c>
      <c r="E850" s="170" t="s">
        <v>538</v>
      </c>
    </row>
    <row r="851" spans="1:5" ht="15" customHeight="1" x14ac:dyDescent="0.2">
      <c r="A851" s="171" t="s">
        <v>1112</v>
      </c>
      <c r="B851" s="171">
        <v>213003</v>
      </c>
      <c r="E851" s="170" t="s">
        <v>539</v>
      </c>
    </row>
    <row r="852" spans="1:5" ht="15" customHeight="1" x14ac:dyDescent="0.2">
      <c r="A852" s="171" t="s">
        <v>1113</v>
      </c>
      <c r="B852" s="171">
        <v>213004</v>
      </c>
      <c r="E852" s="170" t="s">
        <v>540</v>
      </c>
    </row>
    <row r="853" spans="1:5" ht="15" customHeight="1" x14ac:dyDescent="0.2">
      <c r="A853" s="171" t="s">
        <v>1114</v>
      </c>
      <c r="B853" s="171">
        <v>213005</v>
      </c>
      <c r="E853" s="170" t="s">
        <v>541</v>
      </c>
    </row>
    <row r="854" spans="1:5" ht="15" customHeight="1" x14ac:dyDescent="0.2">
      <c r="A854" s="171" t="s">
        <v>1115</v>
      </c>
      <c r="B854" s="171">
        <v>213006</v>
      </c>
      <c r="E854" s="170" t="s">
        <v>542</v>
      </c>
    </row>
    <row r="855" spans="1:5" ht="15" customHeight="1" x14ac:dyDescent="0.2">
      <c r="A855" s="171" t="s">
        <v>1116</v>
      </c>
      <c r="B855" s="171">
        <v>213007</v>
      </c>
      <c r="E855" s="170" t="s">
        <v>543</v>
      </c>
    </row>
    <row r="856" spans="1:5" ht="15" customHeight="1" x14ac:dyDescent="0.2">
      <c r="A856" s="171" t="s">
        <v>1117</v>
      </c>
      <c r="B856" s="171">
        <v>213008</v>
      </c>
      <c r="E856" s="170" t="s">
        <v>544</v>
      </c>
    </row>
    <row r="857" spans="1:5" ht="15" customHeight="1" x14ac:dyDescent="0.2">
      <c r="A857" s="171"/>
    </row>
    <row r="858" spans="1:5" ht="15" customHeight="1" x14ac:dyDescent="0.2">
      <c r="A858" s="171" t="s">
        <v>1118</v>
      </c>
      <c r="B858" s="171">
        <v>214</v>
      </c>
      <c r="E858" s="170" t="s">
        <v>758</v>
      </c>
    </row>
    <row r="859" spans="1:5" ht="15" customHeight="1" x14ac:dyDescent="0.2">
      <c r="A859" s="171" t="s">
        <v>1119</v>
      </c>
      <c r="B859" s="171">
        <v>214001</v>
      </c>
      <c r="E859" s="170" t="s">
        <v>545</v>
      </c>
    </row>
    <row r="860" spans="1:5" ht="15" customHeight="1" x14ac:dyDescent="0.2">
      <c r="A860" s="171" t="s">
        <v>1120</v>
      </c>
      <c r="B860" s="171">
        <v>214002</v>
      </c>
      <c r="E860" s="170" t="s">
        <v>546</v>
      </c>
    </row>
    <row r="861" spans="1:5" ht="15" customHeight="1" x14ac:dyDescent="0.2">
      <c r="A861" s="171" t="s">
        <v>1121</v>
      </c>
      <c r="B861" s="171">
        <v>214003</v>
      </c>
      <c r="E861" s="170" t="s">
        <v>547</v>
      </c>
    </row>
    <row r="862" spans="1:5" ht="15" customHeight="1" x14ac:dyDescent="0.2">
      <c r="A862" s="171" t="s">
        <v>1122</v>
      </c>
      <c r="B862" s="171">
        <v>214004</v>
      </c>
      <c r="E862" s="170" t="s">
        <v>548</v>
      </c>
    </row>
    <row r="863" spans="1:5" ht="15" customHeight="1" x14ac:dyDescent="0.2">
      <c r="A863" s="171" t="s">
        <v>1123</v>
      </c>
      <c r="B863" s="171">
        <v>214005</v>
      </c>
      <c r="E863" s="170" t="s">
        <v>549</v>
      </c>
    </row>
    <row r="864" spans="1:5" ht="15" customHeight="1" x14ac:dyDescent="0.2">
      <c r="A864" s="171" t="s">
        <v>1124</v>
      </c>
      <c r="B864" s="171">
        <v>214006</v>
      </c>
      <c r="E864" s="170" t="s">
        <v>550</v>
      </c>
    </row>
    <row r="865" spans="1:5" ht="15" customHeight="1" x14ac:dyDescent="0.2">
      <c r="A865" s="171"/>
    </row>
    <row r="866" spans="1:5" ht="15" customHeight="1" x14ac:dyDescent="0.2">
      <c r="A866" s="171" t="s">
        <v>1125</v>
      </c>
      <c r="B866" s="171">
        <v>215</v>
      </c>
      <c r="E866" s="170" t="s">
        <v>759</v>
      </c>
    </row>
    <row r="867" spans="1:5" s="176" customFormat="1" ht="15" customHeight="1" x14ac:dyDescent="0.2">
      <c r="A867" s="174"/>
      <c r="B867" s="174"/>
      <c r="D867" s="174"/>
    </row>
    <row r="868" spans="1:5" s="176" customFormat="1" ht="15" customHeight="1" x14ac:dyDescent="0.2">
      <c r="A868" s="174"/>
      <c r="B868" s="174"/>
      <c r="D868" s="174"/>
    </row>
    <row r="869" spans="1:5" s="176" customFormat="1" ht="15" customHeight="1" x14ac:dyDescent="0.2">
      <c r="A869" s="174"/>
      <c r="B869" s="174"/>
      <c r="D869" s="174"/>
    </row>
    <row r="870" spans="1:5" ht="15" customHeight="1" x14ac:dyDescent="0.2">
      <c r="A870" s="171" t="s">
        <v>1126</v>
      </c>
      <c r="B870" s="171">
        <v>215004</v>
      </c>
      <c r="E870" s="170" t="s">
        <v>551</v>
      </c>
    </row>
    <row r="871" spans="1:5" ht="15" customHeight="1" x14ac:dyDescent="0.2">
      <c r="A871" s="171" t="s">
        <v>1127</v>
      </c>
      <c r="B871" s="171">
        <v>215005</v>
      </c>
      <c r="E871" s="170" t="s">
        <v>552</v>
      </c>
    </row>
    <row r="872" spans="1:5" ht="15" customHeight="1" x14ac:dyDescent="0.2">
      <c r="A872" s="171" t="s">
        <v>1128</v>
      </c>
      <c r="B872" s="171">
        <v>215006</v>
      </c>
      <c r="E872" s="170" t="s">
        <v>553</v>
      </c>
    </row>
    <row r="873" spans="1:5" ht="15" customHeight="1" x14ac:dyDescent="0.2">
      <c r="A873" s="171"/>
    </row>
    <row r="874" spans="1:5" ht="15" customHeight="1" x14ac:dyDescent="0.2">
      <c r="A874" s="171" t="s">
        <v>1129</v>
      </c>
      <c r="B874" s="171">
        <v>216</v>
      </c>
      <c r="E874" s="170" t="s">
        <v>760</v>
      </c>
    </row>
    <row r="875" spans="1:5" ht="15" customHeight="1" x14ac:dyDescent="0.2">
      <c r="A875" s="171" t="s">
        <v>1130</v>
      </c>
      <c r="B875" s="171">
        <v>216001</v>
      </c>
      <c r="E875" s="170" t="s">
        <v>554</v>
      </c>
    </row>
    <row r="876" spans="1:5" ht="15" customHeight="1" x14ac:dyDescent="0.2">
      <c r="A876" s="171" t="s">
        <v>1131</v>
      </c>
      <c r="B876" s="171">
        <v>216002</v>
      </c>
      <c r="E876" s="170" t="s">
        <v>555</v>
      </c>
    </row>
    <row r="877" spans="1:5" ht="15" customHeight="1" x14ac:dyDescent="0.2">
      <c r="A877" s="171" t="s">
        <v>1132</v>
      </c>
      <c r="B877" s="171">
        <v>216003</v>
      </c>
      <c r="E877" s="170" t="s">
        <v>556</v>
      </c>
    </row>
    <row r="878" spans="1:5" ht="15" customHeight="1" x14ac:dyDescent="0.2">
      <c r="A878" s="171" t="s">
        <v>1133</v>
      </c>
      <c r="B878" s="171">
        <v>216004</v>
      </c>
      <c r="E878" s="170" t="s">
        <v>557</v>
      </c>
    </row>
    <row r="879" spans="1:5" ht="15" customHeight="1" x14ac:dyDescent="0.2">
      <c r="A879" s="171" t="s">
        <v>1134</v>
      </c>
      <c r="B879" s="171">
        <v>216005</v>
      </c>
      <c r="E879" s="170" t="s">
        <v>558</v>
      </c>
    </row>
    <row r="880" spans="1:5" ht="15" customHeight="1" x14ac:dyDescent="0.2">
      <c r="A880" s="171"/>
    </row>
    <row r="881" spans="1:5" ht="15" customHeight="1" x14ac:dyDescent="0.2">
      <c r="A881" s="171" t="s">
        <v>1135</v>
      </c>
      <c r="B881" s="171">
        <v>217</v>
      </c>
      <c r="E881" s="170" t="s">
        <v>761</v>
      </c>
    </row>
    <row r="882" spans="1:5" ht="15" customHeight="1" x14ac:dyDescent="0.2">
      <c r="A882" s="171" t="s">
        <v>1136</v>
      </c>
      <c r="B882" s="171">
        <v>217001</v>
      </c>
      <c r="E882" s="170" t="s">
        <v>559</v>
      </c>
    </row>
    <row r="883" spans="1:5" ht="15" customHeight="1" x14ac:dyDescent="0.2">
      <c r="A883" s="171" t="s">
        <v>1137</v>
      </c>
      <c r="B883" s="171">
        <v>217002</v>
      </c>
      <c r="E883" s="170" t="s">
        <v>560</v>
      </c>
    </row>
    <row r="884" spans="1:5" ht="15" customHeight="1" x14ac:dyDescent="0.2">
      <c r="A884" s="171"/>
    </row>
    <row r="885" spans="1:5" ht="15" customHeight="1" x14ac:dyDescent="0.2">
      <c r="A885" s="171" t="s">
        <v>1138</v>
      </c>
      <c r="B885" s="171">
        <v>218</v>
      </c>
      <c r="E885" s="170" t="s">
        <v>716</v>
      </c>
    </row>
    <row r="886" spans="1:5" ht="15" customHeight="1" x14ac:dyDescent="0.2">
      <c r="A886" s="171" t="s">
        <v>1139</v>
      </c>
      <c r="B886" s="171">
        <v>218001</v>
      </c>
      <c r="E886" s="170" t="s">
        <v>561</v>
      </c>
    </row>
    <row r="887" spans="1:5" ht="15" customHeight="1" x14ac:dyDescent="0.2">
      <c r="A887" s="171" t="s">
        <v>1140</v>
      </c>
      <c r="B887" s="171">
        <v>218002</v>
      </c>
      <c r="E887" s="170" t="s">
        <v>562</v>
      </c>
    </row>
    <row r="888" spans="1:5" ht="15" customHeight="1" x14ac:dyDescent="0.2">
      <c r="A888" s="171" t="s">
        <v>1141</v>
      </c>
      <c r="B888" s="171">
        <v>218003</v>
      </c>
      <c r="E888" s="170" t="s">
        <v>563</v>
      </c>
    </row>
    <row r="889" spans="1:5" ht="15" customHeight="1" x14ac:dyDescent="0.2">
      <c r="A889" s="171"/>
    </row>
    <row r="890" spans="1:5" ht="15" customHeight="1" x14ac:dyDescent="0.2">
      <c r="A890" s="171" t="s">
        <v>1142</v>
      </c>
      <c r="B890" s="171">
        <v>219</v>
      </c>
      <c r="E890" s="170" t="s">
        <v>762</v>
      </c>
    </row>
    <row r="891" spans="1:5" ht="15" customHeight="1" x14ac:dyDescent="0.2">
      <c r="A891" s="171" t="s">
        <v>1143</v>
      </c>
      <c r="B891" s="171">
        <v>219001</v>
      </c>
      <c r="E891" s="170" t="s">
        <v>763</v>
      </c>
    </row>
    <row r="892" spans="1:5" ht="15" customHeight="1" x14ac:dyDescent="0.2">
      <c r="A892" s="171" t="s">
        <v>1144</v>
      </c>
      <c r="B892" s="171">
        <v>219002</v>
      </c>
      <c r="E892" s="170" t="s">
        <v>764</v>
      </c>
    </row>
    <row r="893" spans="1:5" ht="15" customHeight="1" x14ac:dyDescent="0.2">
      <c r="A893" s="171" t="s">
        <v>1145</v>
      </c>
      <c r="B893" s="171">
        <v>219003</v>
      </c>
      <c r="E893" s="170" t="s">
        <v>765</v>
      </c>
    </row>
    <row r="894" spans="1:5" ht="15" customHeight="1" x14ac:dyDescent="0.2">
      <c r="A894" s="171" t="s">
        <v>1146</v>
      </c>
      <c r="B894" s="171">
        <v>219004</v>
      </c>
      <c r="E894" s="170" t="s">
        <v>766</v>
      </c>
    </row>
    <row r="895" spans="1:5" ht="15" customHeight="1" x14ac:dyDescent="0.2">
      <c r="A895" s="171" t="s">
        <v>1147</v>
      </c>
      <c r="B895" s="171">
        <v>219005</v>
      </c>
      <c r="E895" s="170" t="s">
        <v>767</v>
      </c>
    </row>
    <row r="896" spans="1:5" ht="15" customHeight="1" x14ac:dyDescent="0.2">
      <c r="A896" s="171"/>
    </row>
    <row r="897" spans="1:5" ht="15" customHeight="1" x14ac:dyDescent="0.2">
      <c r="A897" s="171" t="s">
        <v>1148</v>
      </c>
      <c r="B897" s="171">
        <v>220</v>
      </c>
      <c r="E897" s="170" t="s">
        <v>768</v>
      </c>
    </row>
    <row r="898" spans="1:5" s="176" customFormat="1" ht="15" customHeight="1" x14ac:dyDescent="0.2">
      <c r="A898" s="174"/>
      <c r="B898" s="174"/>
      <c r="D898" s="174"/>
    </row>
    <row r="899" spans="1:5" s="176" customFormat="1" ht="15" customHeight="1" x14ac:dyDescent="0.2">
      <c r="A899" s="174"/>
      <c r="B899" s="174"/>
      <c r="D899" s="174"/>
    </row>
    <row r="900" spans="1:5" s="176" customFormat="1" ht="15" customHeight="1" x14ac:dyDescent="0.2">
      <c r="A900" s="174"/>
      <c r="B900" s="174"/>
      <c r="D900" s="174"/>
    </row>
    <row r="901" spans="1:5" ht="15" customHeight="1" x14ac:dyDescent="0.2">
      <c r="A901" s="171" t="s">
        <v>1149</v>
      </c>
      <c r="B901" s="171">
        <v>220004</v>
      </c>
      <c r="E901" s="170" t="s">
        <v>564</v>
      </c>
    </row>
    <row r="902" spans="1:5" ht="15" customHeight="1" x14ac:dyDescent="0.2">
      <c r="A902" s="171" t="s">
        <v>1150</v>
      </c>
      <c r="B902" s="171">
        <v>220005</v>
      </c>
      <c r="E902" s="170" t="s">
        <v>565</v>
      </c>
    </row>
    <row r="903" spans="1:5" ht="15" customHeight="1" x14ac:dyDescent="0.2">
      <c r="A903" s="171" t="s">
        <v>1151</v>
      </c>
      <c r="B903" s="171">
        <v>220006</v>
      </c>
      <c r="E903" s="170" t="s">
        <v>566</v>
      </c>
    </row>
    <row r="904" spans="1:5" ht="15" customHeight="1" x14ac:dyDescent="0.2">
      <c r="A904" s="171"/>
    </row>
    <row r="905" spans="1:5" ht="15" customHeight="1" x14ac:dyDescent="0.2">
      <c r="A905" s="171" t="s">
        <v>1152</v>
      </c>
      <c r="B905" s="171">
        <v>221</v>
      </c>
      <c r="E905" s="170" t="s">
        <v>769</v>
      </c>
    </row>
    <row r="906" spans="1:5" ht="15" customHeight="1" x14ac:dyDescent="0.2">
      <c r="A906" s="171" t="s">
        <v>1153</v>
      </c>
      <c r="B906" s="171">
        <v>221001</v>
      </c>
      <c r="E906" s="170" t="s">
        <v>567</v>
      </c>
    </row>
    <row r="907" spans="1:5" ht="15" customHeight="1" x14ac:dyDescent="0.2">
      <c r="A907" s="171" t="s">
        <v>1154</v>
      </c>
      <c r="B907" s="171">
        <v>221002</v>
      </c>
      <c r="E907" s="170" t="s">
        <v>568</v>
      </c>
    </row>
    <row r="908" spans="1:5" ht="15" customHeight="1" x14ac:dyDescent="0.2">
      <c r="A908" s="171" t="s">
        <v>1155</v>
      </c>
      <c r="B908" s="171">
        <v>221003</v>
      </c>
      <c r="E908" s="170" t="s">
        <v>569</v>
      </c>
    </row>
    <row r="909" spans="1:5" s="176" customFormat="1" ht="15" customHeight="1" x14ac:dyDescent="0.2">
      <c r="A909" s="174"/>
      <c r="B909" s="174"/>
      <c r="D909" s="174"/>
    </row>
    <row r="910" spans="1:5" s="176" customFormat="1" ht="15" customHeight="1" x14ac:dyDescent="0.2">
      <c r="A910" s="174"/>
      <c r="B910" s="174"/>
      <c r="D910" s="174"/>
    </row>
    <row r="911" spans="1:5" ht="15" customHeight="1" x14ac:dyDescent="0.2">
      <c r="A911" s="171" t="s">
        <v>1156</v>
      </c>
      <c r="B911" s="171">
        <v>221006</v>
      </c>
      <c r="E911" s="170" t="s">
        <v>570</v>
      </c>
    </row>
    <row r="912" spans="1:5" ht="15" customHeight="1" x14ac:dyDescent="0.2">
      <c r="A912" s="171"/>
    </row>
    <row r="913" spans="1:5" ht="15" customHeight="1" x14ac:dyDescent="0.2">
      <c r="A913" s="171" t="s">
        <v>1157</v>
      </c>
      <c r="B913" s="171">
        <v>222</v>
      </c>
      <c r="E913" s="170" t="s">
        <v>770</v>
      </c>
    </row>
    <row r="914" spans="1:5" ht="15" customHeight="1" x14ac:dyDescent="0.2">
      <c r="A914" s="171" t="s">
        <v>1158</v>
      </c>
      <c r="B914" s="171">
        <v>222001</v>
      </c>
      <c r="E914" s="170" t="s">
        <v>571</v>
      </c>
    </row>
    <row r="915" spans="1:5" ht="15" customHeight="1" x14ac:dyDescent="0.2">
      <c r="A915" s="171" t="s">
        <v>1159</v>
      </c>
      <c r="B915" s="171">
        <v>222002</v>
      </c>
      <c r="E915" s="170" t="s">
        <v>572</v>
      </c>
    </row>
    <row r="916" spans="1:5" ht="15" customHeight="1" x14ac:dyDescent="0.2">
      <c r="A916" s="171" t="s">
        <v>1160</v>
      </c>
      <c r="B916" s="171">
        <v>222003</v>
      </c>
      <c r="E916" s="170" t="s">
        <v>573</v>
      </c>
    </row>
    <row r="917" spans="1:5" ht="15" customHeight="1" x14ac:dyDescent="0.2">
      <c r="A917" s="171" t="s">
        <v>1161</v>
      </c>
      <c r="B917" s="171">
        <v>222004</v>
      </c>
      <c r="E917" s="170" t="s">
        <v>574</v>
      </c>
    </row>
    <row r="918" spans="1:5" ht="15" customHeight="1" x14ac:dyDescent="0.2">
      <c r="A918" s="171" t="s">
        <v>1162</v>
      </c>
      <c r="B918" s="171">
        <v>222005</v>
      </c>
      <c r="E918" s="170" t="s">
        <v>575</v>
      </c>
    </row>
    <row r="919" spans="1:5" ht="15" customHeight="1" x14ac:dyDescent="0.2">
      <c r="A919" s="171" t="s">
        <v>1163</v>
      </c>
      <c r="B919" s="171">
        <v>222006</v>
      </c>
      <c r="E919" s="170" t="s">
        <v>576</v>
      </c>
    </row>
    <row r="920" spans="1:5" ht="15" customHeight="1" x14ac:dyDescent="0.2">
      <c r="A920" s="171" t="s">
        <v>1164</v>
      </c>
      <c r="B920" s="171">
        <v>222007</v>
      </c>
      <c r="E920" s="170" t="s">
        <v>577</v>
      </c>
    </row>
    <row r="921" spans="1:5" ht="15" customHeight="1" x14ac:dyDescent="0.2">
      <c r="A921" s="171" t="s">
        <v>1165</v>
      </c>
      <c r="B921" s="171">
        <v>222008</v>
      </c>
      <c r="E921" s="170" t="s">
        <v>578</v>
      </c>
    </row>
    <row r="922" spans="1:5" ht="15" customHeight="1" x14ac:dyDescent="0.2">
      <c r="A922" s="171" t="s">
        <v>1166</v>
      </c>
      <c r="B922" s="171">
        <v>222009</v>
      </c>
      <c r="E922" s="170" t="s">
        <v>579</v>
      </c>
    </row>
    <row r="923" spans="1:5" ht="15" customHeight="1" x14ac:dyDescent="0.2">
      <c r="A923" s="171" t="s">
        <v>1167</v>
      </c>
      <c r="B923" s="171">
        <v>222010</v>
      </c>
      <c r="E923" s="170" t="s">
        <v>580</v>
      </c>
    </row>
    <row r="924" spans="1:5" ht="15" customHeight="1" x14ac:dyDescent="0.2">
      <c r="A924" s="171" t="s">
        <v>1168</v>
      </c>
      <c r="B924" s="171">
        <v>222011</v>
      </c>
      <c r="E924" s="170" t="s">
        <v>581</v>
      </c>
    </row>
    <row r="925" spans="1:5" ht="15" customHeight="1" x14ac:dyDescent="0.2">
      <c r="A925" s="171" t="s">
        <v>1169</v>
      </c>
      <c r="B925" s="171">
        <v>222012</v>
      </c>
      <c r="E925" s="170" t="s">
        <v>582</v>
      </c>
    </row>
    <row r="926" spans="1:5" ht="15" customHeight="1" x14ac:dyDescent="0.2">
      <c r="A926" s="171" t="s">
        <v>1170</v>
      </c>
      <c r="B926" s="171">
        <v>222013</v>
      </c>
      <c r="E926" s="170" t="s">
        <v>583</v>
      </c>
    </row>
    <row r="927" spans="1:5" ht="15" customHeight="1" x14ac:dyDescent="0.2">
      <c r="A927" s="171" t="s">
        <v>1171</v>
      </c>
      <c r="B927" s="171">
        <v>222014</v>
      </c>
      <c r="E927" s="170" t="s">
        <v>584</v>
      </c>
    </row>
    <row r="928" spans="1:5" ht="15" customHeight="1" x14ac:dyDescent="0.2">
      <c r="A928" s="171" t="s">
        <v>1172</v>
      </c>
      <c r="B928" s="171">
        <v>222015</v>
      </c>
      <c r="E928" s="170" t="s">
        <v>585</v>
      </c>
    </row>
    <row r="929" spans="1:5" ht="15" customHeight="1" x14ac:dyDescent="0.2">
      <c r="A929" s="171" t="s">
        <v>1173</v>
      </c>
      <c r="B929" s="171">
        <v>222016</v>
      </c>
      <c r="E929" s="170" t="s">
        <v>586</v>
      </c>
    </row>
    <row r="930" spans="1:5" ht="15" customHeight="1" x14ac:dyDescent="0.2">
      <c r="A930" s="171"/>
    </row>
    <row r="931" spans="1:5" ht="15" customHeight="1" x14ac:dyDescent="0.2">
      <c r="A931" s="171" t="s">
        <v>1174</v>
      </c>
      <c r="B931" s="171">
        <v>223</v>
      </c>
      <c r="E931" s="170" t="s">
        <v>771</v>
      </c>
    </row>
    <row r="932" spans="1:5" ht="15" customHeight="1" x14ac:dyDescent="0.2">
      <c r="A932" s="171" t="s">
        <v>1175</v>
      </c>
      <c r="B932" s="171">
        <v>223001</v>
      </c>
      <c r="E932" s="170" t="s">
        <v>587</v>
      </c>
    </row>
    <row r="933" spans="1:5" ht="15" customHeight="1" x14ac:dyDescent="0.2">
      <c r="A933" s="171" t="s">
        <v>1176</v>
      </c>
      <c r="B933" s="171">
        <v>223002</v>
      </c>
      <c r="E933" s="170" t="s">
        <v>588</v>
      </c>
    </row>
    <row r="934" spans="1:5" s="176" customFormat="1" ht="15" customHeight="1" x14ac:dyDescent="0.2">
      <c r="A934" s="174"/>
      <c r="B934" s="174"/>
      <c r="D934" s="174"/>
    </row>
    <row r="935" spans="1:5" ht="15" customHeight="1" x14ac:dyDescent="0.2">
      <c r="A935" s="171" t="s">
        <v>1177</v>
      </c>
      <c r="B935" s="171">
        <v>223004</v>
      </c>
      <c r="E935" s="170" t="s">
        <v>589</v>
      </c>
    </row>
    <row r="936" spans="1:5" ht="15" customHeight="1" x14ac:dyDescent="0.2">
      <c r="A936" s="171" t="s">
        <v>1178</v>
      </c>
      <c r="B936" s="171">
        <v>223005</v>
      </c>
      <c r="E936" s="170" t="s">
        <v>590</v>
      </c>
    </row>
    <row r="937" spans="1:5" ht="15" customHeight="1" x14ac:dyDescent="0.2">
      <c r="A937" s="171" t="s">
        <v>1179</v>
      </c>
      <c r="B937" s="171">
        <v>223006</v>
      </c>
      <c r="E937" s="170" t="s">
        <v>591</v>
      </c>
    </row>
    <row r="938" spans="1:5" ht="15" customHeight="1" x14ac:dyDescent="0.2">
      <c r="A938" s="171" t="s">
        <v>1180</v>
      </c>
      <c r="B938" s="171">
        <v>223007</v>
      </c>
      <c r="E938" s="170" t="s">
        <v>592</v>
      </c>
    </row>
    <row r="939" spans="1:5" ht="15" customHeight="1" x14ac:dyDescent="0.2">
      <c r="A939" s="171" t="s">
        <v>1181</v>
      </c>
      <c r="B939" s="171">
        <v>223008</v>
      </c>
      <c r="E939" s="170" t="s">
        <v>593</v>
      </c>
    </row>
    <row r="940" spans="1:5" ht="15" customHeight="1" x14ac:dyDescent="0.2">
      <c r="A940" s="171" t="s">
        <v>1182</v>
      </c>
      <c r="B940" s="171">
        <v>223009</v>
      </c>
      <c r="E940" s="170" t="s">
        <v>594</v>
      </c>
    </row>
    <row r="941" spans="1:5" ht="15" customHeight="1" x14ac:dyDescent="0.2">
      <c r="A941" s="171" t="s">
        <v>1183</v>
      </c>
      <c r="B941" s="171">
        <v>223010</v>
      </c>
      <c r="E941" s="170" t="s">
        <v>595</v>
      </c>
    </row>
    <row r="942" spans="1:5" ht="15" customHeight="1" x14ac:dyDescent="0.2">
      <c r="A942" s="171"/>
    </row>
    <row r="943" spans="1:5" ht="15" customHeight="1" x14ac:dyDescent="0.2">
      <c r="A943" s="171" t="s">
        <v>1184</v>
      </c>
      <c r="B943" s="171">
        <v>224</v>
      </c>
      <c r="E943" s="170" t="s">
        <v>275</v>
      </c>
    </row>
    <row r="944" spans="1:5" s="176" customFormat="1" ht="15" customHeight="1" x14ac:dyDescent="0.2">
      <c r="A944" s="174"/>
      <c r="B944" s="174"/>
      <c r="D944" s="174"/>
    </row>
    <row r="945" spans="1:5" s="176" customFormat="1" ht="15" customHeight="1" x14ac:dyDescent="0.2">
      <c r="A945" s="174"/>
      <c r="B945" s="174"/>
      <c r="D945" s="174"/>
    </row>
    <row r="946" spans="1:5" ht="15" customHeight="1" x14ac:dyDescent="0.2">
      <c r="A946" s="171"/>
    </row>
    <row r="947" spans="1:5" ht="15" customHeight="1" x14ac:dyDescent="0.2">
      <c r="A947" s="171" t="s">
        <v>1185</v>
      </c>
      <c r="B947" s="171">
        <v>225</v>
      </c>
      <c r="E947" s="170" t="s">
        <v>772</v>
      </c>
    </row>
    <row r="948" spans="1:5" s="176" customFormat="1" ht="15" customHeight="1" x14ac:dyDescent="0.2">
      <c r="A948" s="174"/>
      <c r="B948" s="174"/>
      <c r="D948" s="174"/>
    </row>
    <row r="949" spans="1:5" s="176" customFormat="1" ht="15" customHeight="1" x14ac:dyDescent="0.2">
      <c r="A949" s="174"/>
      <c r="B949" s="174"/>
      <c r="D949" s="174"/>
    </row>
    <row r="950" spans="1:5" ht="15" customHeight="1" x14ac:dyDescent="0.2">
      <c r="A950" s="171"/>
    </row>
    <row r="951" spans="1:5" ht="15" customHeight="1" x14ac:dyDescent="0.2">
      <c r="A951" s="171" t="s">
        <v>1186</v>
      </c>
      <c r="B951" s="171">
        <v>226</v>
      </c>
      <c r="E951" s="170" t="s">
        <v>773</v>
      </c>
    </row>
    <row r="952" spans="1:5" s="176" customFormat="1" ht="15" customHeight="1" x14ac:dyDescent="0.2">
      <c r="A952" s="174"/>
      <c r="B952" s="174"/>
      <c r="D952" s="174"/>
    </row>
    <row r="953" spans="1:5" s="176" customFormat="1" ht="15" customHeight="1" x14ac:dyDescent="0.2">
      <c r="A953" s="174"/>
      <c r="B953" s="174"/>
      <c r="D953" s="174"/>
    </row>
    <row r="954" spans="1:5" s="176" customFormat="1" ht="15" customHeight="1" x14ac:dyDescent="0.2">
      <c r="A954" s="174"/>
      <c r="B954" s="174"/>
      <c r="D954" s="174"/>
    </row>
    <row r="955" spans="1:5" ht="15" customHeight="1" x14ac:dyDescent="0.2">
      <c r="A955" s="171"/>
    </row>
    <row r="956" spans="1:5" ht="15" customHeight="1" x14ac:dyDescent="0.2">
      <c r="A956" s="171" t="s">
        <v>1187</v>
      </c>
      <c r="B956" s="171">
        <v>227</v>
      </c>
      <c r="E956" s="170" t="s">
        <v>774</v>
      </c>
    </row>
    <row r="957" spans="1:5" s="176" customFormat="1" ht="15" customHeight="1" x14ac:dyDescent="0.2">
      <c r="A957" s="174"/>
      <c r="B957" s="174"/>
      <c r="D957" s="174"/>
    </row>
    <row r="958" spans="1:5" s="176" customFormat="1" ht="15" customHeight="1" x14ac:dyDescent="0.2">
      <c r="A958" s="174"/>
      <c r="B958" s="174"/>
      <c r="D958" s="174"/>
    </row>
    <row r="959" spans="1:5" s="176" customFormat="1" ht="15" customHeight="1" x14ac:dyDescent="0.2">
      <c r="A959" s="174"/>
      <c r="B959" s="174"/>
      <c r="D959" s="174"/>
    </row>
    <row r="960" spans="1:5" s="176" customFormat="1" ht="15" customHeight="1" x14ac:dyDescent="0.2">
      <c r="A960" s="174"/>
      <c r="B960" s="174"/>
      <c r="D960" s="174"/>
    </row>
    <row r="961" spans="1:5" s="176" customFormat="1" ht="15" customHeight="1" x14ac:dyDescent="0.2">
      <c r="A961" s="174"/>
      <c r="B961" s="174"/>
      <c r="D961" s="174"/>
    </row>
    <row r="962" spans="1:5" s="176" customFormat="1" ht="15" customHeight="1" x14ac:dyDescent="0.2">
      <c r="A962" s="174"/>
      <c r="B962" s="174"/>
      <c r="D962" s="174"/>
    </row>
    <row r="963" spans="1:5" s="176" customFormat="1" ht="15" customHeight="1" x14ac:dyDescent="0.2">
      <c r="A963" s="174"/>
      <c r="B963" s="174"/>
      <c r="D963" s="174"/>
    </row>
    <row r="964" spans="1:5" ht="15" customHeight="1" x14ac:dyDescent="0.2">
      <c r="A964" s="171"/>
    </row>
    <row r="965" spans="1:5" ht="15" customHeight="1" x14ac:dyDescent="0.2">
      <c r="B965" s="170"/>
      <c r="D965" s="170"/>
      <c r="E965" s="171"/>
    </row>
    <row r="966" spans="1:5" ht="15" customHeight="1" x14ac:dyDescent="0.2">
      <c r="B966" s="170"/>
      <c r="D966" s="170"/>
      <c r="E966" s="171"/>
    </row>
    <row r="967" spans="1:5" ht="15" customHeight="1" x14ac:dyDescent="0.2">
      <c r="B967" s="170"/>
      <c r="D967" s="170"/>
      <c r="E967" s="171"/>
    </row>
    <row r="968" spans="1:5" ht="15" customHeight="1" x14ac:dyDescent="0.2">
      <c r="B968" s="170"/>
      <c r="D968" s="170"/>
      <c r="E968" s="171"/>
    </row>
  </sheetData>
  <mergeCells count="36">
    <mergeCell ref="A3:A4"/>
    <mergeCell ref="E3:E4"/>
    <mergeCell ref="A225:A226"/>
    <mergeCell ref="B225:D225"/>
    <mergeCell ref="E225:E226"/>
    <mergeCell ref="B226:D226"/>
    <mergeCell ref="A264:A265"/>
    <mergeCell ref="B264:D265"/>
    <mergeCell ref="E264:E265"/>
    <mergeCell ref="A237:A238"/>
    <mergeCell ref="B237:D238"/>
    <mergeCell ref="E237:E238"/>
    <mergeCell ref="A303:A304"/>
    <mergeCell ref="B303:D303"/>
    <mergeCell ref="E303:E304"/>
    <mergeCell ref="B304:D304"/>
    <mergeCell ref="B274:D274"/>
    <mergeCell ref="A288:A289"/>
    <mergeCell ref="B288:D288"/>
    <mergeCell ref="E288:E289"/>
    <mergeCell ref="B289:D289"/>
    <mergeCell ref="A273:A274"/>
    <mergeCell ref="B273:D273"/>
    <mergeCell ref="E273:E274"/>
    <mergeCell ref="A450:A451"/>
    <mergeCell ref="B450:D450"/>
    <mergeCell ref="E450:E451"/>
    <mergeCell ref="B451:D451"/>
    <mergeCell ref="B487:B488"/>
    <mergeCell ref="E487:E488"/>
    <mergeCell ref="B531:D531"/>
    <mergeCell ref="A530:A531"/>
    <mergeCell ref="B530:D530"/>
    <mergeCell ref="E530:E531"/>
    <mergeCell ref="B511:B512"/>
    <mergeCell ref="E511:E512"/>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election activeCell="B49" sqref="B49"/>
    </sheetView>
  </sheetViews>
  <sheetFormatPr baseColWidth="10" defaultColWidth="11.42578125" defaultRowHeight="12.75" x14ac:dyDescent="0.2"/>
  <cols>
    <col min="1" max="1" width="148.5703125" style="90" customWidth="1"/>
    <col min="2" max="16384" width="11.42578125" style="90"/>
  </cols>
  <sheetData>
    <row r="1" spans="1:2" ht="30" customHeight="1" x14ac:dyDescent="0.2">
      <c r="A1" s="89" t="s">
        <v>1016</v>
      </c>
    </row>
    <row r="2" spans="1:2" ht="165" x14ac:dyDescent="0.2">
      <c r="A2" s="91" t="s">
        <v>1194</v>
      </c>
    </row>
    <row r="3" spans="1:2" ht="30" customHeight="1" x14ac:dyDescent="0.2">
      <c r="A3" s="89" t="s">
        <v>1017</v>
      </c>
    </row>
    <row r="4" spans="1:2" ht="30" customHeight="1" x14ac:dyDescent="0.2">
      <c r="A4" s="89" t="s">
        <v>1037</v>
      </c>
    </row>
    <row r="5" spans="1:2" ht="150" x14ac:dyDescent="0.2">
      <c r="A5" s="108" t="s">
        <v>1038</v>
      </c>
    </row>
    <row r="6" spans="1:2" ht="105.75" x14ac:dyDescent="0.2">
      <c r="A6" s="108" t="s">
        <v>1197</v>
      </c>
      <c r="B6" s="92"/>
    </row>
    <row r="7" spans="1:2" ht="60" x14ac:dyDescent="0.2">
      <c r="A7" s="108" t="s">
        <v>1198</v>
      </c>
      <c r="B7" s="92"/>
    </row>
    <row r="8" spans="1:2" ht="210" x14ac:dyDescent="0.2">
      <c r="A8" s="108" t="s">
        <v>1199</v>
      </c>
      <c r="B8" s="92"/>
    </row>
    <row r="9" spans="1:2" ht="15" x14ac:dyDescent="0.2">
      <c r="A9" s="91" t="s">
        <v>1039</v>
      </c>
      <c r="B9" s="92"/>
    </row>
    <row r="10" spans="1:2" ht="45" customHeight="1" x14ac:dyDescent="0.2">
      <c r="A10" s="91" t="s">
        <v>1040</v>
      </c>
      <c r="B10" s="92"/>
    </row>
    <row r="11" spans="1:2" ht="30" x14ac:dyDescent="0.2">
      <c r="A11" s="91" t="s">
        <v>1042</v>
      </c>
      <c r="B11" s="92" t="s">
        <v>3</v>
      </c>
    </row>
    <row r="12" spans="1:2" ht="15" x14ac:dyDescent="0.2">
      <c r="A12" s="91" t="s">
        <v>1196</v>
      </c>
      <c r="B12" s="92"/>
    </row>
    <row r="13" spans="1:2" ht="47.25" x14ac:dyDescent="0.2">
      <c r="A13" s="209" t="s">
        <v>1204</v>
      </c>
      <c r="B13" s="92"/>
    </row>
    <row r="14" spans="1:2" ht="30" customHeight="1" x14ac:dyDescent="0.2">
      <c r="A14" s="89" t="s">
        <v>1048</v>
      </c>
    </row>
    <row r="15" spans="1:2" ht="150" x14ac:dyDescent="0.2">
      <c r="A15" s="91" t="s">
        <v>1200</v>
      </c>
    </row>
    <row r="16" spans="1:2" ht="45" customHeight="1" x14ac:dyDescent="0.2">
      <c r="A16" s="91" t="s">
        <v>1201</v>
      </c>
      <c r="B16" s="92"/>
    </row>
    <row r="17" spans="1:2" ht="30" customHeight="1" x14ac:dyDescent="0.2">
      <c r="A17" s="89" t="s">
        <v>1018</v>
      </c>
    </row>
    <row r="18" spans="1:2" ht="45" customHeight="1" x14ac:dyDescent="0.2">
      <c r="A18" s="91" t="s">
        <v>1202</v>
      </c>
      <c r="B18" s="92"/>
    </row>
    <row r="19" spans="1:2" ht="45" customHeight="1" x14ac:dyDescent="0.2">
      <c r="A19" s="91" t="s">
        <v>1043</v>
      </c>
      <c r="B19" s="92"/>
    </row>
    <row r="20" spans="1:2" ht="45" customHeight="1" x14ac:dyDescent="0.2">
      <c r="A20" s="91" t="s">
        <v>1203</v>
      </c>
      <c r="B20" s="92"/>
    </row>
    <row r="21" spans="1:2" ht="30" x14ac:dyDescent="0.2">
      <c r="A21" s="91" t="s">
        <v>1041</v>
      </c>
      <c r="B21" s="92"/>
    </row>
    <row r="22" spans="1:2" ht="15" x14ac:dyDescent="0.2">
      <c r="A22" s="91"/>
      <c r="B22" s="92"/>
    </row>
    <row r="23" spans="1:2" ht="30" customHeight="1" x14ac:dyDescent="0.2">
      <c r="A23" s="89" t="s">
        <v>1019</v>
      </c>
    </row>
    <row r="24" spans="1:2" ht="60" x14ac:dyDescent="0.2">
      <c r="A24" s="91" t="s">
        <v>1205</v>
      </c>
      <c r="B24" s="92"/>
    </row>
    <row r="25" spans="1:2" ht="15" x14ac:dyDescent="0.2">
      <c r="A25" s="91" t="s">
        <v>1044</v>
      </c>
      <c r="B25" s="92"/>
    </row>
    <row r="26" spans="1:2" ht="30" x14ac:dyDescent="0.2">
      <c r="A26" s="91" t="s">
        <v>1206</v>
      </c>
      <c r="B26" s="92"/>
    </row>
    <row r="27" spans="1:2" ht="30" x14ac:dyDescent="0.2">
      <c r="A27" s="91" t="s">
        <v>1207</v>
      </c>
      <c r="B27" s="92"/>
    </row>
    <row r="28" spans="1:2" ht="30" x14ac:dyDescent="0.2">
      <c r="A28" s="91" t="s">
        <v>1208</v>
      </c>
    </row>
    <row r="29" spans="1:2" ht="45" x14ac:dyDescent="0.2">
      <c r="A29" s="91" t="s">
        <v>1050</v>
      </c>
    </row>
    <row r="30" spans="1:2" ht="30.75" x14ac:dyDescent="0.2">
      <c r="A30" s="91" t="s">
        <v>1209</v>
      </c>
    </row>
    <row r="31" spans="1:2" ht="151.5" x14ac:dyDescent="0.2">
      <c r="A31" s="91" t="s">
        <v>1210</v>
      </c>
    </row>
    <row r="32" spans="1:2" ht="30" customHeight="1" x14ac:dyDescent="0.2">
      <c r="A32" s="89" t="s">
        <v>1020</v>
      </c>
    </row>
    <row r="33" spans="1:1" ht="45" x14ac:dyDescent="0.2">
      <c r="A33" s="91" t="s">
        <v>1211</v>
      </c>
    </row>
    <row r="34" spans="1:1" ht="150" x14ac:dyDescent="0.2">
      <c r="A34" s="91" t="s">
        <v>1212</v>
      </c>
    </row>
    <row r="35" spans="1:1" ht="120" x14ac:dyDescent="0.2">
      <c r="A35" s="91" t="s">
        <v>1051</v>
      </c>
    </row>
    <row r="36" spans="1:1" ht="44.25" customHeight="1" x14ac:dyDescent="0.2">
      <c r="A36" s="91" t="s">
        <v>1021</v>
      </c>
    </row>
    <row r="37" spans="1:1" ht="15" x14ac:dyDescent="0.2">
      <c r="A37" s="91" t="s">
        <v>1054</v>
      </c>
    </row>
    <row r="38" spans="1:1" ht="30" customHeight="1" x14ac:dyDescent="0.2">
      <c r="A38" s="89" t="s">
        <v>1022</v>
      </c>
    </row>
    <row r="39" spans="1:1" ht="45" x14ac:dyDescent="0.2">
      <c r="A39" s="91" t="s">
        <v>1045</v>
      </c>
    </row>
    <row r="40" spans="1:1" ht="30" x14ac:dyDescent="0.2">
      <c r="A40" s="91" t="s">
        <v>1052</v>
      </c>
    </row>
    <row r="41" spans="1:1" ht="30" x14ac:dyDescent="0.2">
      <c r="A41" s="91" t="s">
        <v>1053</v>
      </c>
    </row>
    <row r="42" spans="1:1" ht="15.75" x14ac:dyDescent="0.2">
      <c r="A42" s="89" t="s">
        <v>1023</v>
      </c>
    </row>
    <row r="43" spans="1:1" ht="45" x14ac:dyDescent="0.2">
      <c r="A43" s="91" t="s">
        <v>1024</v>
      </c>
    </row>
    <row r="45" spans="1:1" ht="30" customHeight="1" x14ac:dyDescent="0.2">
      <c r="A45" s="89" t="s">
        <v>1046</v>
      </c>
    </row>
    <row r="46" spans="1:1" ht="45" x14ac:dyDescent="0.2">
      <c r="A46" s="91" t="s">
        <v>1047</v>
      </c>
    </row>
    <row r="47" spans="1:1" ht="30" x14ac:dyDescent="0.2">
      <c r="A47" s="91" t="s">
        <v>1049</v>
      </c>
    </row>
    <row r="48" spans="1:1" ht="25.5" x14ac:dyDescent="0.2">
      <c r="A48" s="210" t="s">
        <v>1213</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97"/>
  <sheetViews>
    <sheetView showGridLines="0" showZeros="0" tabSelected="1" zoomScale="90" zoomScaleNormal="90" zoomScaleSheetLayoutView="90" workbookViewId="0">
      <selection activeCell="C8" sqref="C8"/>
    </sheetView>
  </sheetViews>
  <sheetFormatPr baseColWidth="10" defaultColWidth="11.42578125" defaultRowHeight="20.100000000000001" customHeight="1" x14ac:dyDescent="0.2"/>
  <cols>
    <col min="1" max="1" width="11.42578125" style="68"/>
    <col min="2" max="2" width="20.28515625" style="68" customWidth="1"/>
    <col min="3" max="3" width="85.5703125" style="68" customWidth="1"/>
    <col min="4" max="4" width="9.7109375" style="99" customWidth="1"/>
    <col min="5" max="5" width="14.7109375" style="68" customWidth="1"/>
    <col min="6" max="6" width="5.28515625" style="68" customWidth="1"/>
    <col min="7" max="7" width="91.7109375" style="68" bestFit="1" customWidth="1"/>
    <col min="8" max="9" width="14.7109375" style="68" customWidth="1"/>
    <col min="10" max="10" width="26.140625" style="68" customWidth="1"/>
    <col min="11" max="16384" width="11.42578125" style="68"/>
  </cols>
  <sheetData>
    <row r="1" spans="1:10" ht="20.100000000000001" customHeight="1" x14ac:dyDescent="0.2">
      <c r="A1" s="380" t="s">
        <v>1012</v>
      </c>
      <c r="B1" s="380"/>
      <c r="C1" s="380"/>
      <c r="D1" s="380"/>
      <c r="E1" s="380"/>
      <c r="F1" s="74"/>
      <c r="J1" s="74"/>
    </row>
    <row r="2" spans="1:10" ht="20.100000000000001" customHeight="1" x14ac:dyDescent="0.2">
      <c r="A2" s="67" t="s">
        <v>10</v>
      </c>
      <c r="C2" s="67" t="s">
        <v>1726</v>
      </c>
      <c r="D2" s="100"/>
      <c r="E2" s="67"/>
      <c r="F2" s="67"/>
      <c r="J2" s="67"/>
    </row>
    <row r="3" spans="1:10" s="77" customFormat="1" ht="20.100000000000001" customHeight="1" x14ac:dyDescent="0.2">
      <c r="A3" s="76" t="s">
        <v>11</v>
      </c>
      <c r="C3" s="78" t="s">
        <v>1835</v>
      </c>
      <c r="D3" s="101"/>
      <c r="E3" s="79"/>
      <c r="F3" s="79"/>
      <c r="J3" s="79"/>
    </row>
    <row r="4" spans="1:10" s="77" customFormat="1" ht="20.100000000000001" customHeight="1" x14ac:dyDescent="0.2">
      <c r="A4" s="76" t="s">
        <v>14</v>
      </c>
      <c r="C4" s="80" t="s">
        <v>1819</v>
      </c>
      <c r="D4" s="101"/>
      <c r="E4" s="79"/>
      <c r="F4" s="79"/>
      <c r="J4" s="79"/>
    </row>
    <row r="5" spans="1:10" s="77" customFormat="1" ht="20.100000000000001" customHeight="1" x14ac:dyDescent="0.2">
      <c r="A5" s="76" t="s">
        <v>1843</v>
      </c>
      <c r="C5" s="81" t="s">
        <v>1842</v>
      </c>
      <c r="D5" s="102"/>
    </row>
    <row r="6" spans="1:10" s="77" customFormat="1" ht="20.100000000000001" customHeight="1" x14ac:dyDescent="0.2">
      <c r="A6" s="76" t="s">
        <v>34</v>
      </c>
      <c r="C6" s="81" t="s">
        <v>1845</v>
      </c>
      <c r="D6" s="102"/>
    </row>
    <row r="7" spans="1:10" s="77" customFormat="1" ht="20.100000000000001" customHeight="1" x14ac:dyDescent="0.2">
      <c r="A7" s="76" t="s">
        <v>16</v>
      </c>
      <c r="C7" s="82">
        <v>657480720</v>
      </c>
      <c r="D7" s="102"/>
    </row>
    <row r="8" spans="1:10" s="77" customFormat="1" ht="20.100000000000001" customHeight="1" x14ac:dyDescent="0.2">
      <c r="A8" s="76" t="s">
        <v>988</v>
      </c>
      <c r="C8" s="83">
        <v>0.3</v>
      </c>
      <c r="D8" s="102"/>
    </row>
    <row r="9" spans="1:10" s="77" customFormat="1" ht="20.100000000000001" customHeight="1" x14ac:dyDescent="0.2">
      <c r="A9" s="76" t="s">
        <v>987</v>
      </c>
      <c r="C9" s="84"/>
      <c r="D9" s="102"/>
    </row>
    <row r="10" spans="1:10" s="77" customFormat="1" ht="20.100000000000001" customHeight="1" x14ac:dyDescent="0.2">
      <c r="A10" s="76" t="s">
        <v>15</v>
      </c>
      <c r="C10" s="85">
        <v>180</v>
      </c>
      <c r="D10" s="102"/>
    </row>
    <row r="11" spans="1:10" s="77" customFormat="1" ht="20.100000000000001" customHeight="1" x14ac:dyDescent="0.2">
      <c r="B11" s="76"/>
      <c r="C11" s="86"/>
      <c r="D11" s="102"/>
      <c r="G11" s="374"/>
    </row>
    <row r="12" spans="1:10" ht="20.100000000000001" customHeight="1" x14ac:dyDescent="0.2">
      <c r="A12" s="380" t="s">
        <v>1013</v>
      </c>
      <c r="B12" s="380"/>
      <c r="C12" s="380"/>
      <c r="D12" s="380"/>
      <c r="E12" s="380"/>
      <c r="F12" s="74"/>
      <c r="J12" s="74"/>
    </row>
    <row r="13" spans="1:10" s="77" customFormat="1" ht="20.100000000000001" customHeight="1" x14ac:dyDescent="0.2">
      <c r="A13" s="76" t="s">
        <v>12</v>
      </c>
      <c r="C13" s="166"/>
      <c r="D13" s="102"/>
    </row>
    <row r="14" spans="1:10" s="77" customFormat="1" ht="20.100000000000001" customHeight="1" x14ac:dyDescent="0.2">
      <c r="A14" s="76" t="s">
        <v>1188</v>
      </c>
      <c r="C14" s="167"/>
      <c r="D14" s="102"/>
    </row>
    <row r="15" spans="1:10" ht="20.100000000000001" customHeight="1" x14ac:dyDescent="0.2">
      <c r="A15" s="76" t="s">
        <v>1007</v>
      </c>
      <c r="C15" s="208"/>
      <c r="D15" s="103"/>
      <c r="E15" s="96"/>
      <c r="F15" s="96"/>
      <c r="J15" s="96"/>
    </row>
    <row r="16" spans="1:10" ht="20.100000000000001" customHeight="1" x14ac:dyDescent="0.2">
      <c r="A16" s="76" t="s">
        <v>1006</v>
      </c>
      <c r="C16" s="167"/>
      <c r="D16" s="103"/>
    </row>
    <row r="17" spans="1:10" ht="20.100000000000001" customHeight="1" x14ac:dyDescent="0.2">
      <c r="A17" s="76" t="s">
        <v>1032</v>
      </c>
      <c r="C17" s="167"/>
      <c r="D17" s="103"/>
    </row>
    <row r="18" spans="1:10" ht="20.100000000000001" customHeight="1" x14ac:dyDescent="0.2">
      <c r="A18" s="76" t="s">
        <v>1005</v>
      </c>
      <c r="C18" s="167"/>
      <c r="D18" s="103"/>
    </row>
    <row r="19" spans="1:10" ht="20.100000000000001" customHeight="1" x14ac:dyDescent="0.2">
      <c r="A19" s="76" t="s">
        <v>1009</v>
      </c>
      <c r="C19" s="70">
        <f>(1+1*Costo_Financiero)+(1+1*Costo_Financiero)*(Gasto_Generales_Porcentaje+Beneficio)+((1+1*Costo_Financiero)+(1+1*Costo_Financiero)*(Gasto_Generales_Porcentaje+Beneficio))*(Ingresos_Brutos+IVA)</f>
        <v>1</v>
      </c>
      <c r="E19" s="363" t="s">
        <v>1725</v>
      </c>
      <c r="G19" s="70"/>
    </row>
    <row r="20" spans="1:10" ht="20.100000000000001" customHeight="1" x14ac:dyDescent="0.2">
      <c r="C20" s="70"/>
    </row>
    <row r="21" spans="1:10" ht="20.100000000000001" customHeight="1" x14ac:dyDescent="0.2">
      <c r="B21" s="384" t="s">
        <v>1031</v>
      </c>
      <c r="C21" s="385"/>
      <c r="D21" s="385"/>
      <c r="E21" s="386"/>
      <c r="F21" s="74"/>
      <c r="J21" s="74"/>
    </row>
    <row r="23" spans="1:10" ht="20.100000000000001" customHeight="1" x14ac:dyDescent="0.2">
      <c r="B23" s="387" t="s">
        <v>989</v>
      </c>
      <c r="C23" s="381" t="s">
        <v>0</v>
      </c>
      <c r="D23" s="388" t="s">
        <v>1</v>
      </c>
      <c r="E23" s="387" t="s">
        <v>2</v>
      </c>
      <c r="F23" s="106"/>
      <c r="G23" s="381" t="s">
        <v>1034</v>
      </c>
      <c r="H23" s="381"/>
      <c r="I23" s="204"/>
      <c r="J23" s="382" t="s">
        <v>1033</v>
      </c>
    </row>
    <row r="24" spans="1:10" ht="20.100000000000001" customHeight="1" x14ac:dyDescent="0.2">
      <c r="B24" s="387"/>
      <c r="C24" s="381"/>
      <c r="D24" s="388"/>
      <c r="E24" s="387"/>
      <c r="F24" s="106"/>
      <c r="G24" s="98" t="s">
        <v>1035</v>
      </c>
      <c r="H24" s="98" t="s">
        <v>1</v>
      </c>
      <c r="I24" s="205"/>
      <c r="J24" s="383"/>
    </row>
    <row r="25" spans="1:10" ht="20.100000000000001" customHeight="1" x14ac:dyDescent="0.2">
      <c r="B25" s="65"/>
      <c r="C25" s="97"/>
      <c r="D25" s="104"/>
      <c r="E25" s="65"/>
      <c r="F25" s="106"/>
      <c r="G25" s="206"/>
      <c r="H25" s="206"/>
      <c r="J25" s="87"/>
    </row>
    <row r="26" spans="1:10" ht="20.100000000000001" customHeight="1" x14ac:dyDescent="0.25">
      <c r="A26" s="68">
        <f>IF(D26=0," ",A25+1)</f>
        <v>1</v>
      </c>
      <c r="B26" s="373">
        <f>A26</f>
        <v>1</v>
      </c>
      <c r="C26" s="66" t="str">
        <f t="shared" ref="C26:C53" si="0">IFERROR(VLOOKUP(J26,Tabla_Items,2,FALSE),G26)</f>
        <v>Proyecto Ejecutivo e Ingenieria de detalle</v>
      </c>
      <c r="D26" s="105" t="str">
        <f t="shared" ref="D26:D53" si="1">IFERROR(VLOOKUP(J26,Tabla_Items,3,FALSE),H26)</f>
        <v>gl</v>
      </c>
      <c r="E26" s="375">
        <v>1</v>
      </c>
      <c r="F26" s="376"/>
      <c r="G26" s="164" t="s">
        <v>1841</v>
      </c>
      <c r="H26" s="377" t="s">
        <v>4</v>
      </c>
      <c r="I26" s="99"/>
      <c r="J26" s="164"/>
    </row>
    <row r="27" spans="1:10" ht="20.100000000000001" customHeight="1" x14ac:dyDescent="0.25">
      <c r="A27" s="68">
        <f t="shared" ref="A27:A44" si="2">IF(D27=0," ",A26+1)</f>
        <v>2</v>
      </c>
      <c r="B27" s="373">
        <f t="shared" ref="B27:B92" si="3">A27</f>
        <v>2</v>
      </c>
      <c r="C27" s="66" t="str">
        <f t="shared" si="0"/>
        <v>Tablero Protocolizado de Maniobras/Trasferencia</v>
      </c>
      <c r="D27" s="105" t="str">
        <f t="shared" si="1"/>
        <v>Cjto</v>
      </c>
      <c r="E27" s="88">
        <v>1</v>
      </c>
      <c r="F27" s="165"/>
      <c r="G27" s="164" t="s">
        <v>1839</v>
      </c>
      <c r="H27" s="377" t="s">
        <v>1818</v>
      </c>
      <c r="I27" s="99"/>
      <c r="J27" s="164"/>
    </row>
    <row r="28" spans="1:10" ht="20.100000000000001" customHeight="1" x14ac:dyDescent="0.25">
      <c r="A28" s="68">
        <f t="shared" si="2"/>
        <v>3</v>
      </c>
      <c r="B28" s="373">
        <f t="shared" si="3"/>
        <v>3</v>
      </c>
      <c r="C28" s="66" t="str">
        <f t="shared" si="0"/>
        <v xml:space="preserve">Tablero Protocolizado de Potencia </v>
      </c>
      <c r="D28" s="105" t="str">
        <f t="shared" si="1"/>
        <v>Cjto</v>
      </c>
      <c r="E28" s="88">
        <v>1</v>
      </c>
      <c r="F28" s="165"/>
      <c r="G28" s="164" t="s">
        <v>1836</v>
      </c>
      <c r="H28" s="377" t="s">
        <v>1818</v>
      </c>
      <c r="I28" s="99"/>
      <c r="J28" s="164"/>
    </row>
    <row r="29" spans="1:10" ht="20.100000000000001" customHeight="1" x14ac:dyDescent="0.25">
      <c r="A29" s="68">
        <f t="shared" si="2"/>
        <v>4</v>
      </c>
      <c r="B29" s="373">
        <f t="shared" si="3"/>
        <v>4</v>
      </c>
      <c r="C29" s="66" t="str">
        <f t="shared" si="0"/>
        <v>Tablero Protocolizado de Iluminación</v>
      </c>
      <c r="D29" s="105" t="str">
        <f t="shared" si="1"/>
        <v>Cjto</v>
      </c>
      <c r="E29" s="88">
        <v>1</v>
      </c>
      <c r="F29" s="165"/>
      <c r="G29" s="164" t="s">
        <v>1837</v>
      </c>
      <c r="H29" s="377" t="s">
        <v>1818</v>
      </c>
      <c r="I29" s="99"/>
      <c r="J29" s="164"/>
    </row>
    <row r="30" spans="1:10" ht="20.100000000000001" customHeight="1" x14ac:dyDescent="0.25">
      <c r="A30" s="68">
        <f t="shared" si="2"/>
        <v>5</v>
      </c>
      <c r="B30" s="373">
        <f t="shared" si="3"/>
        <v>5</v>
      </c>
      <c r="C30" s="66" t="str">
        <f t="shared" si="0"/>
        <v>Recambio de Luminarias y conductor en torre N°1</v>
      </c>
      <c r="D30" s="105" t="str">
        <f t="shared" si="1"/>
        <v>Uni.</v>
      </c>
      <c r="E30" s="88">
        <v>1</v>
      </c>
      <c r="F30" s="165"/>
      <c r="G30" s="164" t="s">
        <v>1833</v>
      </c>
      <c r="H30" s="377" t="s">
        <v>1489</v>
      </c>
      <c r="I30" s="99"/>
      <c r="J30" s="164"/>
    </row>
    <row r="31" spans="1:10" ht="20.100000000000001" customHeight="1" x14ac:dyDescent="0.25">
      <c r="A31" s="68">
        <f t="shared" si="2"/>
        <v>6</v>
      </c>
      <c r="B31" s="373">
        <f t="shared" si="3"/>
        <v>6</v>
      </c>
      <c r="C31" s="66" t="str">
        <f t="shared" si="0"/>
        <v>Recambio de Luminarias en torre N°2</v>
      </c>
      <c r="D31" s="105" t="str">
        <f t="shared" si="1"/>
        <v>Uni.</v>
      </c>
      <c r="E31" s="88">
        <v>1</v>
      </c>
      <c r="F31" s="165"/>
      <c r="G31" s="164" t="s">
        <v>1827</v>
      </c>
      <c r="H31" s="377" t="s">
        <v>1489</v>
      </c>
      <c r="I31" s="99"/>
      <c r="J31" s="164"/>
    </row>
    <row r="32" spans="1:10" ht="20.100000000000001" customHeight="1" x14ac:dyDescent="0.25">
      <c r="A32" s="68">
        <f t="shared" si="2"/>
        <v>7</v>
      </c>
      <c r="B32" s="373">
        <f t="shared" si="3"/>
        <v>7</v>
      </c>
      <c r="C32" s="66" t="str">
        <f t="shared" si="0"/>
        <v>Recambio de Luminarias y conductor en torre N°3</v>
      </c>
      <c r="D32" s="105" t="str">
        <f t="shared" si="1"/>
        <v>Uni.</v>
      </c>
      <c r="E32" s="88">
        <v>1</v>
      </c>
      <c r="F32" s="165"/>
      <c r="G32" s="164" t="s">
        <v>1830</v>
      </c>
      <c r="H32" s="377" t="s">
        <v>1489</v>
      </c>
      <c r="I32" s="99"/>
      <c r="J32" s="164"/>
    </row>
    <row r="33" spans="1:10" ht="20.100000000000001" customHeight="1" x14ac:dyDescent="0.25">
      <c r="A33" s="68">
        <f t="shared" si="2"/>
        <v>8</v>
      </c>
      <c r="B33" s="373">
        <f t="shared" si="3"/>
        <v>8</v>
      </c>
      <c r="C33" s="66" t="str">
        <f t="shared" si="0"/>
        <v>Recambio de Luminarias y conductor en torre N°4</v>
      </c>
      <c r="D33" s="105" t="str">
        <f t="shared" si="1"/>
        <v>Uni.</v>
      </c>
      <c r="E33" s="88">
        <v>1</v>
      </c>
      <c r="F33" s="165"/>
      <c r="G33" s="164" t="s">
        <v>1831</v>
      </c>
      <c r="H33" s="377" t="s">
        <v>1489</v>
      </c>
      <c r="I33" s="99"/>
      <c r="J33" s="164"/>
    </row>
    <row r="34" spans="1:10" ht="20.100000000000001" customHeight="1" x14ac:dyDescent="0.25">
      <c r="A34" s="68">
        <f t="shared" si="2"/>
        <v>9</v>
      </c>
      <c r="B34" s="373">
        <f t="shared" si="3"/>
        <v>9</v>
      </c>
      <c r="C34" s="66" t="str">
        <f t="shared" si="0"/>
        <v>Recambio de Luminarias y conductor en torre N°5</v>
      </c>
      <c r="D34" s="105" t="str">
        <f t="shared" si="1"/>
        <v>Uni.</v>
      </c>
      <c r="E34" s="88">
        <v>1</v>
      </c>
      <c r="F34" s="165"/>
      <c r="G34" s="164" t="s">
        <v>1832</v>
      </c>
      <c r="H34" s="377" t="s">
        <v>1489</v>
      </c>
      <c r="I34" s="99"/>
      <c r="J34" s="164"/>
    </row>
    <row r="35" spans="1:10" ht="20.100000000000001" customHeight="1" x14ac:dyDescent="0.25">
      <c r="A35" s="68">
        <f t="shared" si="2"/>
        <v>10</v>
      </c>
      <c r="B35" s="373">
        <f t="shared" si="3"/>
        <v>10</v>
      </c>
      <c r="C35" s="66" t="str">
        <f t="shared" si="0"/>
        <v xml:space="preserve"> Reparación del sistema luminarias sobre el coronamiento</v>
      </c>
      <c r="D35" s="105" t="str">
        <f t="shared" si="1"/>
        <v>Uni.</v>
      </c>
      <c r="E35" s="88">
        <v>1</v>
      </c>
      <c r="F35" s="165"/>
      <c r="G35" s="164" t="s">
        <v>1834</v>
      </c>
      <c r="H35" s="377" t="s">
        <v>1489</v>
      </c>
      <c r="I35" s="99"/>
      <c r="J35" s="164"/>
    </row>
    <row r="36" spans="1:10" ht="20.100000000000001" customHeight="1" x14ac:dyDescent="0.25">
      <c r="A36" s="68">
        <f t="shared" si="2"/>
        <v>11</v>
      </c>
      <c r="B36" s="373">
        <f t="shared" si="3"/>
        <v>11</v>
      </c>
      <c r="C36" s="66" t="str">
        <f t="shared" si="0"/>
        <v>Grupo Eléctrogeno 1</v>
      </c>
      <c r="D36" s="105" t="str">
        <f t="shared" si="1"/>
        <v>Uni.</v>
      </c>
      <c r="E36" s="88">
        <v>1</v>
      </c>
      <c r="F36" s="165"/>
      <c r="G36" s="164" t="s">
        <v>1820</v>
      </c>
      <c r="H36" s="377" t="s">
        <v>1489</v>
      </c>
      <c r="I36" s="99"/>
      <c r="J36" s="164"/>
    </row>
    <row r="37" spans="1:10" ht="20.100000000000001" customHeight="1" x14ac:dyDescent="0.25">
      <c r="A37" s="68">
        <f t="shared" si="2"/>
        <v>12</v>
      </c>
      <c r="B37" s="373">
        <f t="shared" si="3"/>
        <v>12</v>
      </c>
      <c r="C37" s="66" t="str">
        <f t="shared" si="0"/>
        <v>Grupo Eléctrogeno 2</v>
      </c>
      <c r="D37" s="105" t="str">
        <f t="shared" si="1"/>
        <v>Uni.</v>
      </c>
      <c r="E37" s="88">
        <v>1</v>
      </c>
      <c r="F37" s="165"/>
      <c r="G37" s="164" t="s">
        <v>1821</v>
      </c>
      <c r="H37" s="377" t="s">
        <v>1489</v>
      </c>
      <c r="I37" s="99"/>
      <c r="J37" s="164"/>
    </row>
    <row r="38" spans="1:10" ht="20.100000000000001" customHeight="1" x14ac:dyDescent="0.25">
      <c r="A38" s="68">
        <f t="shared" si="2"/>
        <v>13</v>
      </c>
      <c r="B38" s="373">
        <f t="shared" si="3"/>
        <v>13</v>
      </c>
      <c r="C38" s="66" t="str">
        <f t="shared" si="0"/>
        <v>Tableros de transferencia en GG</v>
      </c>
      <c r="D38" s="105" t="str">
        <f t="shared" si="1"/>
        <v>Uni.</v>
      </c>
      <c r="E38" s="88">
        <v>2</v>
      </c>
      <c r="F38" s="165"/>
      <c r="G38" s="164" t="s">
        <v>1838</v>
      </c>
      <c r="H38" s="377" t="s">
        <v>1489</v>
      </c>
      <c r="I38" s="99"/>
      <c r="J38" s="164"/>
    </row>
    <row r="39" spans="1:10" ht="20.100000000000001" customHeight="1" x14ac:dyDescent="0.25">
      <c r="A39" s="68">
        <f t="shared" si="2"/>
        <v>14</v>
      </c>
      <c r="B39" s="373">
        <f t="shared" si="3"/>
        <v>14</v>
      </c>
      <c r="C39" s="66" t="str">
        <f t="shared" si="0"/>
        <v>Desmontaje de Torre</v>
      </c>
      <c r="D39" s="105" t="str">
        <f t="shared" si="1"/>
        <v>Uni.</v>
      </c>
      <c r="E39" s="88">
        <v>1</v>
      </c>
      <c r="F39" s="165"/>
      <c r="G39" s="164" t="s">
        <v>1822</v>
      </c>
      <c r="H39" s="377" t="s">
        <v>1489</v>
      </c>
    </row>
    <row r="40" spans="1:10" ht="20.100000000000001" customHeight="1" x14ac:dyDescent="0.25">
      <c r="A40" s="68">
        <f t="shared" si="2"/>
        <v>15</v>
      </c>
      <c r="B40" s="373">
        <f t="shared" si="3"/>
        <v>15</v>
      </c>
      <c r="C40" s="66" t="str">
        <f t="shared" si="0"/>
        <v>Cerramiento superior de G.G.</v>
      </c>
      <c r="D40" s="105" t="str">
        <f t="shared" si="1"/>
        <v>Uni.</v>
      </c>
      <c r="E40" s="88">
        <v>1</v>
      </c>
      <c r="F40" s="165"/>
      <c r="G40" s="164" t="s">
        <v>1823</v>
      </c>
      <c r="H40" s="377" t="s">
        <v>1489</v>
      </c>
    </row>
    <row r="41" spans="1:10" ht="20.100000000000001" customHeight="1" x14ac:dyDescent="0.25">
      <c r="A41" s="68">
        <f t="shared" si="2"/>
        <v>16</v>
      </c>
      <c r="B41" s="373">
        <f t="shared" si="3"/>
        <v>16</v>
      </c>
      <c r="C41" s="66" t="str">
        <f t="shared" si="0"/>
        <v>Cuba de retencion y evacuacuacion de combustible centro de operaciones</v>
      </c>
      <c r="D41" s="105" t="str">
        <f t="shared" si="1"/>
        <v>Uni.</v>
      </c>
      <c r="E41" s="88">
        <v>1</v>
      </c>
      <c r="F41" s="165"/>
      <c r="G41" s="164" t="s">
        <v>1828</v>
      </c>
      <c r="H41" s="377" t="s">
        <v>1489</v>
      </c>
    </row>
    <row r="42" spans="1:10" ht="20.100000000000001" customHeight="1" x14ac:dyDescent="0.25">
      <c r="A42" s="68">
        <f t="shared" si="2"/>
        <v>17</v>
      </c>
      <c r="B42" s="373">
        <f t="shared" si="3"/>
        <v>17</v>
      </c>
      <c r="C42" s="66" t="str">
        <f t="shared" si="0"/>
        <v>Cuba de retencion y evacuacuacion de combustible casa de maquina</v>
      </c>
      <c r="D42" s="105" t="str">
        <f t="shared" si="1"/>
        <v>Uni.</v>
      </c>
      <c r="E42" s="88">
        <v>1</v>
      </c>
      <c r="F42" s="165"/>
      <c r="G42" s="164" t="s">
        <v>1829</v>
      </c>
      <c r="H42" s="377" t="s">
        <v>1489</v>
      </c>
    </row>
    <row r="43" spans="1:10" ht="20.100000000000001" customHeight="1" x14ac:dyDescent="0.25">
      <c r="A43" s="68">
        <f t="shared" si="2"/>
        <v>18</v>
      </c>
      <c r="B43" s="373">
        <f t="shared" si="3"/>
        <v>18</v>
      </c>
      <c r="C43" s="66" t="str">
        <f t="shared" si="0"/>
        <v>Conductor de conexión entre grupos</v>
      </c>
      <c r="D43" s="105" t="str">
        <f t="shared" si="1"/>
        <v>mts.</v>
      </c>
      <c r="E43" s="88">
        <v>300</v>
      </c>
      <c r="F43" s="165"/>
      <c r="G43" s="164" t="s">
        <v>1824</v>
      </c>
      <c r="H43" s="377" t="s">
        <v>1825</v>
      </c>
    </row>
    <row r="44" spans="1:10" ht="20.100000000000001" customHeight="1" x14ac:dyDescent="0.25">
      <c r="A44" s="68">
        <f t="shared" si="2"/>
        <v>19</v>
      </c>
      <c r="B44" s="373">
        <f t="shared" si="3"/>
        <v>19</v>
      </c>
      <c r="C44" s="66" t="str">
        <f t="shared" si="0"/>
        <v>Provicion de losetas de hormigon</v>
      </c>
      <c r="D44" s="105" t="str">
        <f t="shared" si="1"/>
        <v>Uni.</v>
      </c>
      <c r="E44" s="88">
        <v>50</v>
      </c>
      <c r="F44" s="165"/>
      <c r="G44" s="164" t="s">
        <v>1826</v>
      </c>
      <c r="H44" s="377" t="s">
        <v>1489</v>
      </c>
    </row>
    <row r="45" spans="1:10" ht="20.100000000000001" customHeight="1" x14ac:dyDescent="0.25">
      <c r="A45" s="68">
        <f t="shared" ref="A45:A96" si="4">IF(D45=0," ",A44+1)</f>
        <v>20</v>
      </c>
      <c r="B45" s="373">
        <f t="shared" si="3"/>
        <v>20</v>
      </c>
      <c r="C45" s="66" t="str">
        <f t="shared" si="0"/>
        <v>Equipos</v>
      </c>
      <c r="D45" s="105" t="str">
        <f t="shared" si="1"/>
        <v>gl</v>
      </c>
      <c r="E45" s="88">
        <v>1</v>
      </c>
      <c r="F45" s="165"/>
      <c r="G45" s="164" t="s">
        <v>1840</v>
      </c>
      <c r="H45" s="377" t="s">
        <v>4</v>
      </c>
    </row>
    <row r="46" spans="1:10" ht="20.100000000000001" customHeight="1" x14ac:dyDescent="0.25">
      <c r="A46" s="68" t="str">
        <f t="shared" si="4"/>
        <v xml:space="preserve"> </v>
      </c>
      <c r="B46" s="373" t="str">
        <f t="shared" si="3"/>
        <v xml:space="preserve"> </v>
      </c>
      <c r="C46" s="66">
        <f t="shared" si="0"/>
        <v>0</v>
      </c>
      <c r="D46" s="105">
        <f t="shared" si="1"/>
        <v>0</v>
      </c>
      <c r="E46" s="88"/>
      <c r="F46" s="165"/>
      <c r="G46" s="164"/>
      <c r="H46" s="377"/>
    </row>
    <row r="47" spans="1:10" ht="20.100000000000001" customHeight="1" x14ac:dyDescent="0.25">
      <c r="A47" s="68" t="str">
        <f t="shared" si="4"/>
        <v xml:space="preserve"> </v>
      </c>
      <c r="B47" s="373" t="str">
        <f t="shared" si="3"/>
        <v xml:space="preserve"> </v>
      </c>
      <c r="C47" s="66">
        <f t="shared" si="0"/>
        <v>0</v>
      </c>
      <c r="D47" s="105">
        <f t="shared" si="1"/>
        <v>0</v>
      </c>
      <c r="E47" s="88"/>
      <c r="F47" s="165"/>
      <c r="G47" s="164"/>
      <c r="H47" s="377"/>
    </row>
    <row r="48" spans="1:10" ht="20.100000000000001" customHeight="1" x14ac:dyDescent="0.25">
      <c r="A48" s="68" t="str">
        <f t="shared" si="4"/>
        <v xml:space="preserve"> </v>
      </c>
      <c r="B48" s="373" t="str">
        <f t="shared" si="3"/>
        <v xml:space="preserve"> </v>
      </c>
      <c r="C48" s="66">
        <f t="shared" si="0"/>
        <v>0</v>
      </c>
      <c r="D48" s="105">
        <f t="shared" si="1"/>
        <v>0</v>
      </c>
      <c r="E48" s="88"/>
      <c r="F48" s="165"/>
      <c r="G48" s="164"/>
      <c r="H48" s="377"/>
    </row>
    <row r="49" spans="1:8" ht="20.100000000000001" customHeight="1" x14ac:dyDescent="0.25">
      <c r="A49" s="68" t="str">
        <f t="shared" si="4"/>
        <v xml:space="preserve"> </v>
      </c>
      <c r="B49" s="373" t="str">
        <f t="shared" si="3"/>
        <v xml:space="preserve"> </v>
      </c>
      <c r="C49" s="66">
        <f t="shared" si="0"/>
        <v>0</v>
      </c>
      <c r="D49" s="105">
        <f t="shared" si="1"/>
        <v>0</v>
      </c>
      <c r="E49" s="88"/>
      <c r="F49" s="165"/>
      <c r="G49" s="164"/>
      <c r="H49" s="377"/>
    </row>
    <row r="50" spans="1:8" ht="20.100000000000001" customHeight="1" x14ac:dyDescent="0.25">
      <c r="A50" s="68" t="str">
        <f t="shared" si="4"/>
        <v xml:space="preserve"> </v>
      </c>
      <c r="B50" s="373" t="str">
        <f t="shared" si="3"/>
        <v xml:space="preserve"> </v>
      </c>
      <c r="C50" s="66">
        <f t="shared" si="0"/>
        <v>0</v>
      </c>
      <c r="D50" s="105">
        <f t="shared" si="1"/>
        <v>0</v>
      </c>
      <c r="E50" s="88"/>
      <c r="F50" s="165"/>
      <c r="G50" s="164"/>
      <c r="H50" s="377"/>
    </row>
    <row r="51" spans="1:8" ht="20.100000000000001" customHeight="1" x14ac:dyDescent="0.25">
      <c r="A51" s="68" t="str">
        <f t="shared" si="4"/>
        <v xml:space="preserve"> </v>
      </c>
      <c r="B51" s="373" t="str">
        <f t="shared" si="3"/>
        <v xml:space="preserve"> </v>
      </c>
      <c r="C51" s="66">
        <f t="shared" si="0"/>
        <v>0</v>
      </c>
      <c r="D51" s="105">
        <f t="shared" si="1"/>
        <v>0</v>
      </c>
      <c r="E51" s="88"/>
      <c r="F51" s="165"/>
      <c r="G51" s="164"/>
      <c r="H51" s="377"/>
    </row>
    <row r="52" spans="1:8" ht="20.100000000000001" customHeight="1" x14ac:dyDescent="0.25">
      <c r="A52" s="68" t="str">
        <f t="shared" si="4"/>
        <v xml:space="preserve"> </v>
      </c>
      <c r="B52" s="373" t="str">
        <f t="shared" si="3"/>
        <v xml:space="preserve"> </v>
      </c>
      <c r="C52" s="66">
        <f t="shared" si="0"/>
        <v>0</v>
      </c>
      <c r="D52" s="105">
        <f t="shared" si="1"/>
        <v>0</v>
      </c>
      <c r="E52" s="88"/>
      <c r="F52" s="165"/>
      <c r="G52" s="164"/>
      <c r="H52" s="377"/>
    </row>
    <row r="53" spans="1:8" ht="20.100000000000001" customHeight="1" x14ac:dyDescent="0.25">
      <c r="A53" s="68" t="str">
        <f t="shared" si="4"/>
        <v xml:space="preserve"> </v>
      </c>
      <c r="B53" s="373" t="str">
        <f t="shared" si="3"/>
        <v xml:space="preserve"> </v>
      </c>
      <c r="C53" s="66">
        <f t="shared" si="0"/>
        <v>0</v>
      </c>
      <c r="D53" s="105">
        <f t="shared" si="1"/>
        <v>0</v>
      </c>
      <c r="E53" s="88"/>
      <c r="F53" s="165"/>
      <c r="G53" s="164"/>
      <c r="H53" s="377"/>
    </row>
    <row r="54" spans="1:8" ht="20.100000000000001" customHeight="1" x14ac:dyDescent="0.25">
      <c r="A54" s="68" t="str">
        <f t="shared" si="4"/>
        <v xml:space="preserve"> </v>
      </c>
      <c r="B54" s="373" t="str">
        <f t="shared" si="3"/>
        <v xml:space="preserve"> </v>
      </c>
      <c r="C54" s="66">
        <f t="shared" ref="C54" si="5">IFERROR(VLOOKUP(J54,Tabla_Items,2,FALSE),G54)</f>
        <v>0</v>
      </c>
      <c r="D54" s="105">
        <f t="shared" ref="D54" si="6">IFERROR(VLOOKUP(J54,Tabla_Items,3,FALSE),H54)</f>
        <v>0</v>
      </c>
      <c r="E54" s="88"/>
      <c r="F54" s="165"/>
      <c r="G54" s="164"/>
      <c r="H54" s="377"/>
    </row>
    <row r="55" spans="1:8" ht="20.100000000000001" customHeight="1" x14ac:dyDescent="0.25">
      <c r="A55" s="68" t="str">
        <f t="shared" si="4"/>
        <v xml:space="preserve"> </v>
      </c>
      <c r="B55" s="373" t="str">
        <f t="shared" si="3"/>
        <v xml:space="preserve"> </v>
      </c>
      <c r="C55" s="66">
        <f t="shared" ref="C55:C71" si="7">IFERROR(VLOOKUP(J55,Tabla_Items,2,FALSE),G55)</f>
        <v>0</v>
      </c>
      <c r="D55" s="105">
        <f t="shared" ref="D55:D71" si="8">IFERROR(VLOOKUP(J55,Tabla_Items,3,FALSE),H55)</f>
        <v>0</v>
      </c>
      <c r="E55" s="88"/>
      <c r="F55" s="165"/>
      <c r="G55" s="164"/>
      <c r="H55" s="377"/>
    </row>
    <row r="56" spans="1:8" ht="20.100000000000001" customHeight="1" x14ac:dyDescent="0.25">
      <c r="A56" s="68" t="str">
        <f t="shared" si="4"/>
        <v xml:space="preserve"> </v>
      </c>
      <c r="B56" s="373" t="str">
        <f t="shared" si="3"/>
        <v xml:space="preserve"> </v>
      </c>
      <c r="C56" s="66">
        <f t="shared" si="7"/>
        <v>0</v>
      </c>
      <c r="D56" s="105">
        <f t="shared" si="8"/>
        <v>0</v>
      </c>
      <c r="E56" s="88"/>
      <c r="F56" s="165"/>
      <c r="G56" s="164"/>
      <c r="H56" s="377"/>
    </row>
    <row r="57" spans="1:8" ht="20.100000000000001" customHeight="1" x14ac:dyDescent="0.25">
      <c r="A57" s="68" t="str">
        <f t="shared" si="4"/>
        <v xml:space="preserve"> </v>
      </c>
      <c r="B57" s="373" t="str">
        <f t="shared" si="3"/>
        <v xml:space="preserve"> </v>
      </c>
      <c r="C57" s="66">
        <f t="shared" si="7"/>
        <v>0</v>
      </c>
      <c r="D57" s="105">
        <f t="shared" si="8"/>
        <v>0</v>
      </c>
      <c r="E57" s="88"/>
      <c r="F57" s="165"/>
      <c r="G57" s="250"/>
      <c r="H57" s="268"/>
    </row>
    <row r="58" spans="1:8" ht="20.100000000000001" customHeight="1" x14ac:dyDescent="0.25">
      <c r="A58" s="68" t="str">
        <f t="shared" si="4"/>
        <v xml:space="preserve"> </v>
      </c>
      <c r="B58" s="373" t="str">
        <f t="shared" si="3"/>
        <v xml:space="preserve"> </v>
      </c>
      <c r="C58" s="66">
        <f t="shared" si="7"/>
        <v>0</v>
      </c>
      <c r="D58" s="105">
        <f t="shared" si="8"/>
        <v>0</v>
      </c>
      <c r="E58" s="88"/>
      <c r="F58" s="165"/>
      <c r="G58" s="216"/>
      <c r="H58" s="241"/>
    </row>
    <row r="59" spans="1:8" ht="20.100000000000001" customHeight="1" x14ac:dyDescent="0.25">
      <c r="A59" s="68" t="str">
        <f t="shared" si="4"/>
        <v xml:space="preserve"> </v>
      </c>
      <c r="B59" s="373" t="str">
        <f t="shared" si="3"/>
        <v xml:space="preserve"> </v>
      </c>
      <c r="C59" s="66">
        <f t="shared" si="7"/>
        <v>0</v>
      </c>
      <c r="D59" s="105">
        <f t="shared" si="8"/>
        <v>0</v>
      </c>
      <c r="E59" s="88"/>
      <c r="F59" s="165"/>
      <c r="G59" s="216"/>
      <c r="H59" s="241"/>
    </row>
    <row r="60" spans="1:8" ht="20.100000000000001" customHeight="1" x14ac:dyDescent="0.25">
      <c r="A60" s="68" t="str">
        <f t="shared" si="4"/>
        <v xml:space="preserve"> </v>
      </c>
      <c r="B60" s="373" t="str">
        <f t="shared" si="3"/>
        <v xml:space="preserve"> </v>
      </c>
      <c r="C60" s="66">
        <f t="shared" si="7"/>
        <v>0</v>
      </c>
      <c r="D60" s="105">
        <f t="shared" si="8"/>
        <v>0</v>
      </c>
      <c r="E60" s="88"/>
      <c r="F60" s="165"/>
      <c r="G60" s="216"/>
      <c r="H60" s="241"/>
    </row>
    <row r="61" spans="1:8" ht="20.100000000000001" customHeight="1" x14ac:dyDescent="0.25">
      <c r="A61" s="68" t="str">
        <f t="shared" si="4"/>
        <v xml:space="preserve"> </v>
      </c>
      <c r="B61" s="373" t="str">
        <f t="shared" si="3"/>
        <v xml:space="preserve"> </v>
      </c>
      <c r="C61" s="66">
        <f t="shared" si="7"/>
        <v>0</v>
      </c>
      <c r="D61" s="105">
        <f t="shared" si="8"/>
        <v>0</v>
      </c>
      <c r="E61" s="88"/>
      <c r="F61" s="165"/>
      <c r="G61" s="219"/>
      <c r="H61" s="238"/>
    </row>
    <row r="62" spans="1:8" ht="20.100000000000001" customHeight="1" x14ac:dyDescent="0.25">
      <c r="A62" s="68" t="str">
        <f t="shared" si="4"/>
        <v xml:space="preserve"> </v>
      </c>
      <c r="B62" s="373" t="str">
        <f t="shared" si="3"/>
        <v xml:space="preserve"> </v>
      </c>
      <c r="C62" s="66">
        <f t="shared" si="7"/>
        <v>0</v>
      </c>
      <c r="D62" s="105">
        <f t="shared" si="8"/>
        <v>0</v>
      </c>
      <c r="E62" s="88"/>
      <c r="F62" s="165"/>
      <c r="G62" s="221"/>
      <c r="H62" s="240"/>
    </row>
    <row r="63" spans="1:8" ht="20.100000000000001" customHeight="1" x14ac:dyDescent="0.25">
      <c r="A63" s="68" t="str">
        <f t="shared" si="4"/>
        <v xml:space="preserve"> </v>
      </c>
      <c r="B63" s="373" t="str">
        <f t="shared" si="3"/>
        <v xml:space="preserve"> </v>
      </c>
      <c r="C63" s="66">
        <f t="shared" si="7"/>
        <v>0</v>
      </c>
      <c r="D63" s="105">
        <f t="shared" si="8"/>
        <v>0</v>
      </c>
      <c r="E63" s="88"/>
      <c r="F63" s="165"/>
      <c r="G63" s="222"/>
      <c r="H63" s="240"/>
    </row>
    <row r="64" spans="1:8" ht="20.100000000000001" customHeight="1" x14ac:dyDescent="0.25">
      <c r="A64" s="68" t="str">
        <f t="shared" si="4"/>
        <v xml:space="preserve"> </v>
      </c>
      <c r="B64" s="373" t="str">
        <f t="shared" si="3"/>
        <v xml:space="preserve"> </v>
      </c>
      <c r="C64" s="66">
        <f t="shared" ref="C64" si="9">IFERROR(VLOOKUP(J64,Tabla_Items,2,FALSE),G64)</f>
        <v>0</v>
      </c>
      <c r="D64" s="105">
        <f t="shared" ref="D64" si="10">IFERROR(VLOOKUP(J64,Tabla_Items,3,FALSE),H64)</f>
        <v>0</v>
      </c>
      <c r="E64" s="88"/>
      <c r="F64" s="165"/>
      <c r="G64" s="222"/>
      <c r="H64" s="240"/>
    </row>
    <row r="65" spans="1:8" ht="20.100000000000001" customHeight="1" x14ac:dyDescent="0.25">
      <c r="A65" s="68" t="str">
        <f t="shared" si="4"/>
        <v xml:space="preserve"> </v>
      </c>
      <c r="B65" s="373" t="str">
        <f t="shared" si="3"/>
        <v xml:space="preserve"> </v>
      </c>
      <c r="C65" s="66">
        <f t="shared" si="7"/>
        <v>0</v>
      </c>
      <c r="D65" s="105">
        <f t="shared" si="8"/>
        <v>0</v>
      </c>
      <c r="E65" s="88"/>
      <c r="F65" s="165"/>
      <c r="G65" s="230"/>
      <c r="H65" s="237"/>
    </row>
    <row r="66" spans="1:8" ht="20.100000000000001" customHeight="1" x14ac:dyDescent="0.25">
      <c r="A66" s="68" t="str">
        <f t="shared" si="4"/>
        <v xml:space="preserve"> </v>
      </c>
      <c r="B66" s="373" t="str">
        <f t="shared" si="3"/>
        <v xml:space="preserve"> </v>
      </c>
      <c r="C66" s="66">
        <f t="shared" si="7"/>
        <v>0</v>
      </c>
      <c r="D66" s="105">
        <f t="shared" si="8"/>
        <v>0</v>
      </c>
      <c r="E66" s="88"/>
      <c r="F66" s="165"/>
      <c r="G66" s="220"/>
      <c r="H66" s="240"/>
    </row>
    <row r="67" spans="1:8" ht="20.100000000000001" customHeight="1" x14ac:dyDescent="0.25">
      <c r="A67" s="68" t="str">
        <f t="shared" si="4"/>
        <v xml:space="preserve"> </v>
      </c>
      <c r="B67" s="373" t="str">
        <f t="shared" si="3"/>
        <v xml:space="preserve"> </v>
      </c>
      <c r="C67" s="66">
        <f t="shared" ref="C67" si="11">IFERROR(VLOOKUP(J67,Tabla_Items,2,FALSE),G67)</f>
        <v>0</v>
      </c>
      <c r="D67" s="105">
        <f t="shared" ref="D67" si="12">IFERROR(VLOOKUP(J67,Tabla_Items,3,FALSE),H67)</f>
        <v>0</v>
      </c>
      <c r="E67" s="88"/>
      <c r="F67" s="165"/>
      <c r="G67" s="220"/>
      <c r="H67" s="240"/>
    </row>
    <row r="68" spans="1:8" ht="20.100000000000001" customHeight="1" x14ac:dyDescent="0.25">
      <c r="A68" s="68" t="str">
        <f t="shared" si="4"/>
        <v xml:space="preserve"> </v>
      </c>
      <c r="B68" s="373" t="str">
        <f t="shared" si="3"/>
        <v xml:space="preserve"> </v>
      </c>
      <c r="C68" s="66">
        <f t="shared" ref="C68" si="13">IFERROR(VLOOKUP(J68,Tabla_Items,2,FALSE),G68)</f>
        <v>0</v>
      </c>
      <c r="D68" s="105">
        <f t="shared" ref="D68" si="14">IFERROR(VLOOKUP(J68,Tabla_Items,3,FALSE),H68)</f>
        <v>0</v>
      </c>
      <c r="E68" s="88"/>
      <c r="F68" s="165"/>
      <c r="G68" s="220"/>
      <c r="H68" s="240"/>
    </row>
    <row r="69" spans="1:8" ht="20.100000000000001" customHeight="1" x14ac:dyDescent="0.25">
      <c r="A69" s="68" t="str">
        <f t="shared" si="4"/>
        <v xml:space="preserve"> </v>
      </c>
      <c r="B69" s="373" t="str">
        <f t="shared" si="3"/>
        <v xml:space="preserve"> </v>
      </c>
      <c r="C69" s="66">
        <f t="shared" si="7"/>
        <v>0</v>
      </c>
      <c r="D69" s="105">
        <f t="shared" si="8"/>
        <v>0</v>
      </c>
      <c r="E69" s="88"/>
      <c r="F69" s="165"/>
      <c r="G69" s="214"/>
      <c r="H69" s="243"/>
    </row>
    <row r="70" spans="1:8" ht="20.100000000000001" customHeight="1" x14ac:dyDescent="0.25">
      <c r="A70" s="68" t="str">
        <f t="shared" si="4"/>
        <v xml:space="preserve"> </v>
      </c>
      <c r="B70" s="373" t="str">
        <f t="shared" si="3"/>
        <v xml:space="preserve"> </v>
      </c>
      <c r="C70" s="66">
        <f t="shared" si="7"/>
        <v>0</v>
      </c>
      <c r="D70" s="105">
        <f t="shared" si="8"/>
        <v>0</v>
      </c>
      <c r="E70" s="88"/>
      <c r="F70" s="165"/>
      <c r="G70" s="213"/>
      <c r="H70" s="238"/>
    </row>
    <row r="71" spans="1:8" ht="20.100000000000001" customHeight="1" x14ac:dyDescent="0.25">
      <c r="A71" s="68" t="str">
        <f t="shared" si="4"/>
        <v xml:space="preserve"> </v>
      </c>
      <c r="B71" s="373" t="str">
        <f t="shared" si="3"/>
        <v xml:space="preserve"> </v>
      </c>
      <c r="C71" s="66">
        <f t="shared" si="7"/>
        <v>0</v>
      </c>
      <c r="D71" s="105">
        <f t="shared" si="8"/>
        <v>0</v>
      </c>
      <c r="E71" s="88"/>
      <c r="F71" s="165"/>
      <c r="G71" s="214"/>
      <c r="H71" s="243"/>
    </row>
    <row r="72" spans="1:8" ht="20.100000000000001" customHeight="1" x14ac:dyDescent="0.25">
      <c r="A72" s="68" t="str">
        <f t="shared" si="4"/>
        <v xml:space="preserve"> </v>
      </c>
      <c r="B72" s="373" t="str">
        <f t="shared" si="3"/>
        <v xml:space="preserve"> </v>
      </c>
      <c r="C72" s="66">
        <f t="shared" ref="C72:C89" si="15">IFERROR(VLOOKUP(J72,Tabla_Items,2,FALSE),G72)</f>
        <v>0</v>
      </c>
      <c r="D72" s="105">
        <f t="shared" ref="D72:D89" si="16">IFERROR(VLOOKUP(J72,Tabla_Items,3,FALSE),H72)</f>
        <v>0</v>
      </c>
      <c r="E72" s="88"/>
      <c r="F72" s="165"/>
      <c r="G72" s="223"/>
      <c r="H72" s="238"/>
    </row>
    <row r="73" spans="1:8" ht="20.100000000000001" customHeight="1" x14ac:dyDescent="0.25">
      <c r="A73" s="68" t="str">
        <f t="shared" si="4"/>
        <v xml:space="preserve"> </v>
      </c>
      <c r="B73" s="373" t="str">
        <f t="shared" si="3"/>
        <v xml:space="preserve"> </v>
      </c>
      <c r="C73" s="66">
        <f t="shared" ref="C73" si="17">IFERROR(VLOOKUP(J73,Tabla_Items,2,FALSE),G73)</f>
        <v>0</v>
      </c>
      <c r="D73" s="105">
        <f t="shared" ref="D73" si="18">IFERROR(VLOOKUP(J73,Tabla_Items,3,FALSE),H73)</f>
        <v>0</v>
      </c>
      <c r="E73" s="88"/>
      <c r="F73" s="165"/>
      <c r="G73" s="274"/>
      <c r="H73" s="238"/>
    </row>
    <row r="74" spans="1:8" ht="20.100000000000001" customHeight="1" x14ac:dyDescent="0.25">
      <c r="A74" s="68" t="str">
        <f t="shared" si="4"/>
        <v xml:space="preserve"> </v>
      </c>
      <c r="B74" s="373" t="str">
        <f t="shared" si="3"/>
        <v xml:space="preserve"> </v>
      </c>
      <c r="C74" s="66">
        <f t="shared" si="15"/>
        <v>0</v>
      </c>
      <c r="D74" s="105">
        <f t="shared" si="16"/>
        <v>0</v>
      </c>
      <c r="E74" s="88"/>
      <c r="F74" s="165"/>
      <c r="G74" s="223"/>
      <c r="H74" s="238"/>
    </row>
    <row r="75" spans="1:8" ht="20.100000000000001" customHeight="1" x14ac:dyDescent="0.25">
      <c r="A75" s="68" t="str">
        <f t="shared" si="4"/>
        <v xml:space="preserve"> </v>
      </c>
      <c r="B75" s="373" t="str">
        <f t="shared" si="3"/>
        <v xml:space="preserve"> </v>
      </c>
      <c r="C75" s="66">
        <f t="shared" si="15"/>
        <v>0</v>
      </c>
      <c r="D75" s="105">
        <f t="shared" si="16"/>
        <v>0</v>
      </c>
      <c r="E75" s="88"/>
      <c r="F75" s="165"/>
      <c r="G75" s="213"/>
      <c r="H75" s="238"/>
    </row>
    <row r="76" spans="1:8" ht="20.100000000000001" customHeight="1" x14ac:dyDescent="0.25">
      <c r="A76" s="68" t="str">
        <f t="shared" si="4"/>
        <v xml:space="preserve"> </v>
      </c>
      <c r="B76" s="373" t="str">
        <f t="shared" si="3"/>
        <v xml:space="preserve"> </v>
      </c>
      <c r="C76" s="66">
        <f t="shared" si="15"/>
        <v>0</v>
      </c>
      <c r="D76" s="105">
        <f t="shared" si="16"/>
        <v>0</v>
      </c>
      <c r="E76" s="88"/>
      <c r="F76" s="165"/>
      <c r="G76" s="214"/>
      <c r="H76" s="238"/>
    </row>
    <row r="77" spans="1:8" ht="20.100000000000001" customHeight="1" x14ac:dyDescent="0.25">
      <c r="A77" s="68" t="str">
        <f t="shared" si="4"/>
        <v xml:space="preserve"> </v>
      </c>
      <c r="B77" s="373" t="str">
        <f t="shared" si="3"/>
        <v xml:space="preserve"> </v>
      </c>
      <c r="C77" s="66">
        <f t="shared" si="15"/>
        <v>0</v>
      </c>
      <c r="D77" s="105">
        <f t="shared" si="16"/>
        <v>0</v>
      </c>
      <c r="E77" s="88"/>
      <c r="F77" s="165"/>
      <c r="G77" s="224"/>
      <c r="H77" s="240"/>
    </row>
    <row r="78" spans="1:8" ht="20.100000000000001" customHeight="1" x14ac:dyDescent="0.25">
      <c r="A78" s="68" t="str">
        <f t="shared" si="4"/>
        <v xml:space="preserve"> </v>
      </c>
      <c r="B78" s="373" t="str">
        <f t="shared" si="3"/>
        <v xml:space="preserve"> </v>
      </c>
      <c r="C78" s="66">
        <f t="shared" ref="C78:C79" si="19">IFERROR(VLOOKUP(J78,Tabla_Items,2,FALSE),G78)</f>
        <v>0</v>
      </c>
      <c r="D78" s="105">
        <f t="shared" ref="D78:D79" si="20">IFERROR(VLOOKUP(J78,Tabla_Items,3,FALSE),H78)</f>
        <v>0</v>
      </c>
      <c r="E78" s="88"/>
      <c r="F78" s="165"/>
      <c r="G78" s="214"/>
      <c r="H78" s="240"/>
    </row>
    <row r="79" spans="1:8" ht="20.100000000000001" customHeight="1" thickBot="1" x14ac:dyDescent="0.3">
      <c r="A79" s="68" t="str">
        <f t="shared" si="4"/>
        <v xml:space="preserve"> </v>
      </c>
      <c r="B79" s="373" t="str">
        <f t="shared" si="3"/>
        <v xml:space="preserve"> </v>
      </c>
      <c r="C79" s="66">
        <f t="shared" si="19"/>
        <v>0</v>
      </c>
      <c r="D79" s="105">
        <f t="shared" si="20"/>
        <v>0</v>
      </c>
      <c r="E79" s="88"/>
      <c r="F79" s="165"/>
      <c r="G79" s="224"/>
      <c r="H79" s="240"/>
    </row>
    <row r="80" spans="1:8" ht="20.100000000000001" customHeight="1" thickBot="1" x14ac:dyDescent="0.3">
      <c r="A80" s="68" t="str">
        <f t="shared" si="4"/>
        <v xml:space="preserve"> </v>
      </c>
      <c r="B80" s="373" t="str">
        <f t="shared" si="3"/>
        <v xml:space="preserve"> </v>
      </c>
      <c r="C80" s="66">
        <f t="shared" si="15"/>
        <v>0</v>
      </c>
      <c r="D80" s="105">
        <f t="shared" si="16"/>
        <v>0</v>
      </c>
      <c r="E80" s="88"/>
      <c r="F80" s="165"/>
      <c r="G80" s="270"/>
      <c r="H80" s="233"/>
    </row>
    <row r="81" spans="1:8" ht="20.100000000000001" customHeight="1" x14ac:dyDescent="0.25">
      <c r="A81" s="68" t="str">
        <f t="shared" si="4"/>
        <v xml:space="preserve"> </v>
      </c>
      <c r="B81" s="373" t="str">
        <f t="shared" si="3"/>
        <v xml:space="preserve"> </v>
      </c>
      <c r="C81" s="131">
        <f t="shared" si="15"/>
        <v>0</v>
      </c>
      <c r="D81" s="105">
        <f t="shared" si="16"/>
        <v>0</v>
      </c>
      <c r="E81" s="88"/>
      <c r="F81" s="165"/>
      <c r="G81" s="225"/>
      <c r="H81" s="269"/>
    </row>
    <row r="82" spans="1:8" ht="20.100000000000001" customHeight="1" thickBot="1" x14ac:dyDescent="0.3">
      <c r="A82" s="68" t="str">
        <f t="shared" si="4"/>
        <v xml:space="preserve"> </v>
      </c>
      <c r="B82" s="373" t="str">
        <f t="shared" si="3"/>
        <v xml:space="preserve"> </v>
      </c>
      <c r="C82" s="131">
        <f t="shared" si="15"/>
        <v>0</v>
      </c>
      <c r="D82" s="105">
        <f t="shared" si="16"/>
        <v>0</v>
      </c>
      <c r="E82" s="88"/>
      <c r="F82" s="165"/>
      <c r="G82" s="272"/>
      <c r="H82" s="269"/>
    </row>
    <row r="83" spans="1:8" ht="20.100000000000001" customHeight="1" thickBot="1" x14ac:dyDescent="0.3">
      <c r="A83" s="68" t="str">
        <f t="shared" si="4"/>
        <v xml:space="preserve"> </v>
      </c>
      <c r="B83" s="373" t="str">
        <f t="shared" si="3"/>
        <v xml:space="preserve"> </v>
      </c>
      <c r="C83" s="66">
        <f t="shared" si="15"/>
        <v>0</v>
      </c>
      <c r="D83" s="105">
        <f t="shared" si="16"/>
        <v>0</v>
      </c>
      <c r="E83" s="88"/>
      <c r="F83" s="165"/>
      <c r="G83" s="271"/>
      <c r="H83" s="242"/>
    </row>
    <row r="84" spans="1:8" ht="20.100000000000001" customHeight="1" x14ac:dyDescent="0.25">
      <c r="A84" s="68" t="str">
        <f t="shared" si="4"/>
        <v xml:space="preserve"> </v>
      </c>
      <c r="B84" s="373" t="str">
        <f t="shared" si="3"/>
        <v xml:space="preserve"> </v>
      </c>
      <c r="C84" s="66">
        <f t="shared" si="15"/>
        <v>0</v>
      </c>
      <c r="D84" s="105">
        <f t="shared" si="16"/>
        <v>0</v>
      </c>
      <c r="E84" s="88"/>
      <c r="F84" s="165"/>
      <c r="G84" s="218"/>
      <c r="H84" s="243"/>
    </row>
    <row r="85" spans="1:8" ht="20.100000000000001" customHeight="1" x14ac:dyDescent="0.25">
      <c r="A85" s="68" t="str">
        <f t="shared" si="4"/>
        <v xml:space="preserve"> </v>
      </c>
      <c r="B85" s="373" t="str">
        <f t="shared" si="3"/>
        <v xml:space="preserve"> </v>
      </c>
      <c r="C85" s="66">
        <f t="shared" ref="C85" si="21">IFERROR(VLOOKUP(J85,Tabla_Items,2,FALSE),G85)</f>
        <v>0</v>
      </c>
      <c r="D85" s="105">
        <f t="shared" ref="D85" si="22">IFERROR(VLOOKUP(J85,Tabla_Items,3,FALSE),H85)</f>
        <v>0</v>
      </c>
      <c r="E85" s="88"/>
      <c r="F85" s="165"/>
      <c r="G85" s="275"/>
      <c r="H85" s="240"/>
    </row>
    <row r="86" spans="1:8" ht="20.100000000000001" customHeight="1" x14ac:dyDescent="0.25">
      <c r="A86" s="68" t="str">
        <f t="shared" si="4"/>
        <v xml:space="preserve"> </v>
      </c>
      <c r="B86" s="373" t="str">
        <f t="shared" si="3"/>
        <v xml:space="preserve"> </v>
      </c>
      <c r="C86" s="66">
        <f t="shared" si="15"/>
        <v>0</v>
      </c>
      <c r="D86" s="105">
        <f t="shared" si="16"/>
        <v>0</v>
      </c>
      <c r="E86" s="88"/>
      <c r="F86" s="165"/>
      <c r="G86" s="220"/>
      <c r="H86" s="240"/>
    </row>
    <row r="87" spans="1:8" ht="20.100000000000001" customHeight="1" x14ac:dyDescent="0.25">
      <c r="A87" s="68" t="str">
        <f t="shared" si="4"/>
        <v xml:space="preserve"> </v>
      </c>
      <c r="B87" s="373" t="str">
        <f t="shared" si="3"/>
        <v xml:space="preserve"> </v>
      </c>
      <c r="C87" s="66">
        <f t="shared" si="15"/>
        <v>0</v>
      </c>
      <c r="D87" s="105">
        <f t="shared" si="16"/>
        <v>0</v>
      </c>
      <c r="E87" s="88"/>
      <c r="F87" s="165"/>
      <c r="G87" s="213"/>
      <c r="H87" s="238"/>
    </row>
    <row r="88" spans="1:8" ht="20.100000000000001" customHeight="1" x14ac:dyDescent="0.25">
      <c r="A88" s="68" t="str">
        <f t="shared" si="4"/>
        <v xml:space="preserve"> </v>
      </c>
      <c r="B88" s="373" t="str">
        <f t="shared" si="3"/>
        <v xml:space="preserve"> </v>
      </c>
      <c r="C88" s="66">
        <f t="shared" ref="C88" si="23">IFERROR(VLOOKUP(J88,Tabla_Items,2,FALSE),G88)</f>
        <v>0</v>
      </c>
      <c r="D88" s="105">
        <f t="shared" ref="D88" si="24">IFERROR(VLOOKUP(J88,Tabla_Items,3,FALSE),H88)</f>
        <v>0</v>
      </c>
      <c r="E88" s="88"/>
      <c r="F88" s="165"/>
      <c r="G88" s="213"/>
      <c r="H88" s="238"/>
    </row>
    <row r="89" spans="1:8" ht="20.100000000000001" customHeight="1" x14ac:dyDescent="0.25">
      <c r="A89" s="68" t="str">
        <f t="shared" si="4"/>
        <v xml:space="preserve"> </v>
      </c>
      <c r="B89" s="373" t="str">
        <f t="shared" si="3"/>
        <v xml:space="preserve"> </v>
      </c>
      <c r="C89" s="66">
        <f t="shared" si="15"/>
        <v>0</v>
      </c>
      <c r="D89" s="105">
        <f t="shared" si="16"/>
        <v>0</v>
      </c>
      <c r="E89" s="88"/>
      <c r="F89" s="165"/>
      <c r="G89" s="213"/>
      <c r="H89" s="238"/>
    </row>
    <row r="90" spans="1:8" ht="20.100000000000001" customHeight="1" x14ac:dyDescent="0.25">
      <c r="A90" s="68" t="str">
        <f t="shared" si="4"/>
        <v xml:space="preserve"> </v>
      </c>
      <c r="B90" s="373" t="str">
        <f t="shared" si="3"/>
        <v xml:space="preserve"> </v>
      </c>
      <c r="C90" s="66">
        <f t="shared" ref="C90:C106" si="25">IFERROR(VLOOKUP(J90,Tabla_Items,2,FALSE),G90)</f>
        <v>0</v>
      </c>
      <c r="D90" s="105">
        <f t="shared" ref="D90:D106" si="26">IFERROR(VLOOKUP(J90,Tabla_Items,3,FALSE),H90)</f>
        <v>0</v>
      </c>
      <c r="E90" s="88"/>
      <c r="F90" s="165"/>
      <c r="G90" s="219"/>
      <c r="H90" s="243"/>
    </row>
    <row r="91" spans="1:8" ht="20.100000000000001" customHeight="1" x14ac:dyDescent="0.25">
      <c r="A91" s="68" t="str">
        <f t="shared" si="4"/>
        <v xml:space="preserve"> </v>
      </c>
      <c r="B91" s="373" t="str">
        <f t="shared" si="3"/>
        <v xml:space="preserve"> </v>
      </c>
      <c r="C91" s="66">
        <f t="shared" si="25"/>
        <v>0</v>
      </c>
      <c r="D91" s="105">
        <f t="shared" si="26"/>
        <v>0</v>
      </c>
      <c r="E91" s="88"/>
      <c r="F91" s="165"/>
      <c r="G91" s="273"/>
      <c r="H91" s="241"/>
    </row>
    <row r="92" spans="1:8" ht="20.100000000000001" customHeight="1" x14ac:dyDescent="0.25">
      <c r="A92" s="68" t="str">
        <f t="shared" si="4"/>
        <v xml:space="preserve"> </v>
      </c>
      <c r="B92" s="373" t="str">
        <f t="shared" si="3"/>
        <v xml:space="preserve"> </v>
      </c>
      <c r="C92" s="66">
        <f t="shared" si="25"/>
        <v>0</v>
      </c>
      <c r="D92" s="105">
        <f t="shared" si="26"/>
        <v>0</v>
      </c>
      <c r="E92" s="88"/>
      <c r="F92" s="165"/>
      <c r="G92" s="273"/>
      <c r="H92" s="241"/>
    </row>
    <row r="93" spans="1:8" ht="20.100000000000001" customHeight="1" x14ac:dyDescent="0.25">
      <c r="A93" s="68" t="str">
        <f t="shared" si="4"/>
        <v xml:space="preserve"> </v>
      </c>
      <c r="B93" s="373" t="str">
        <f t="shared" ref="B93:B156" si="27">A93</f>
        <v xml:space="preserve"> </v>
      </c>
      <c r="C93" s="66">
        <f t="shared" si="25"/>
        <v>0</v>
      </c>
      <c r="D93" s="105">
        <f t="shared" si="26"/>
        <v>0</v>
      </c>
      <c r="E93" s="88"/>
      <c r="F93" s="165"/>
      <c r="G93" s="273"/>
      <c r="H93" s="241"/>
    </row>
    <row r="94" spans="1:8" ht="20.100000000000001" customHeight="1" thickBot="1" x14ac:dyDescent="0.3">
      <c r="A94" s="68" t="str">
        <f t="shared" si="4"/>
        <v xml:space="preserve"> </v>
      </c>
      <c r="B94" s="373" t="str">
        <f t="shared" si="27"/>
        <v xml:space="preserve"> </v>
      </c>
      <c r="C94" s="66">
        <f t="shared" si="25"/>
        <v>0</v>
      </c>
      <c r="D94" s="105">
        <f t="shared" si="26"/>
        <v>0</v>
      </c>
      <c r="E94" s="88"/>
      <c r="F94" s="165"/>
      <c r="G94" s="250"/>
      <c r="H94" s="241"/>
    </row>
    <row r="95" spans="1:8" ht="20.100000000000001" customHeight="1" thickBot="1" x14ac:dyDescent="0.3">
      <c r="A95" s="68" t="str">
        <f t="shared" si="4"/>
        <v xml:space="preserve"> </v>
      </c>
      <c r="B95" s="373" t="str">
        <f t="shared" si="27"/>
        <v xml:space="preserve"> </v>
      </c>
      <c r="C95" s="66">
        <f t="shared" si="25"/>
        <v>0</v>
      </c>
      <c r="D95" s="105">
        <f t="shared" si="26"/>
        <v>0</v>
      </c>
      <c r="E95" s="88"/>
      <c r="F95" s="165"/>
      <c r="G95" s="212"/>
      <c r="H95" s="242"/>
    </row>
    <row r="96" spans="1:8" ht="20.100000000000001" customHeight="1" thickBot="1" x14ac:dyDescent="0.3">
      <c r="A96" s="68" t="str">
        <f t="shared" si="4"/>
        <v xml:space="preserve"> </v>
      </c>
      <c r="B96" s="373" t="str">
        <f t="shared" si="27"/>
        <v xml:space="preserve"> </v>
      </c>
      <c r="C96" s="66">
        <f t="shared" si="25"/>
        <v>0</v>
      </c>
      <c r="D96" s="105">
        <f t="shared" si="26"/>
        <v>0</v>
      </c>
      <c r="E96" s="88"/>
      <c r="F96" s="165"/>
      <c r="G96" s="217"/>
      <c r="H96" s="238"/>
    </row>
    <row r="97" spans="1:8" ht="20.100000000000001" customHeight="1" thickBot="1" x14ac:dyDescent="0.3">
      <c r="A97" s="68" t="str">
        <f t="shared" ref="A97:A160" si="28">IF(D97=0," ",A96+1)</f>
        <v xml:space="preserve"> </v>
      </c>
      <c r="B97" s="373" t="str">
        <f t="shared" si="27"/>
        <v xml:space="preserve"> </v>
      </c>
      <c r="C97" s="66">
        <f t="shared" si="25"/>
        <v>0</v>
      </c>
      <c r="D97" s="105">
        <f t="shared" si="26"/>
        <v>0</v>
      </c>
      <c r="E97" s="88"/>
      <c r="F97" s="165"/>
      <c r="G97" s="227"/>
      <c r="H97" s="244"/>
    </row>
    <row r="98" spans="1:8" ht="20.100000000000001" customHeight="1" x14ac:dyDescent="0.25">
      <c r="A98" s="68" t="str">
        <f t="shared" si="28"/>
        <v xml:space="preserve"> </v>
      </c>
      <c r="B98" s="373" t="str">
        <f t="shared" si="27"/>
        <v xml:space="preserve"> </v>
      </c>
      <c r="C98" s="66">
        <f t="shared" si="25"/>
        <v>0</v>
      </c>
      <c r="D98" s="105">
        <f t="shared" si="26"/>
        <v>0</v>
      </c>
      <c r="E98" s="88"/>
      <c r="F98" s="165"/>
      <c r="G98" s="228"/>
      <c r="H98" s="240"/>
    </row>
    <row r="99" spans="1:8" ht="20.100000000000001" customHeight="1" thickBot="1" x14ac:dyDescent="0.3">
      <c r="A99" s="68" t="str">
        <f t="shared" si="28"/>
        <v xml:space="preserve"> </v>
      </c>
      <c r="B99" s="373" t="str">
        <f t="shared" si="27"/>
        <v xml:space="preserve"> </v>
      </c>
      <c r="C99" s="66">
        <f t="shared" si="25"/>
        <v>0</v>
      </c>
      <c r="D99" s="105">
        <f t="shared" si="26"/>
        <v>0</v>
      </c>
      <c r="E99" s="88"/>
      <c r="F99" s="165"/>
      <c r="G99" s="229"/>
      <c r="H99" s="240"/>
    </row>
    <row r="100" spans="1:8" ht="20.100000000000001" customHeight="1" thickBot="1" x14ac:dyDescent="0.3">
      <c r="A100" s="68" t="str">
        <f t="shared" si="28"/>
        <v xml:space="preserve"> </v>
      </c>
      <c r="B100" s="373" t="str">
        <f t="shared" si="27"/>
        <v xml:space="preserve"> </v>
      </c>
      <c r="C100" s="66">
        <f t="shared" si="25"/>
        <v>0</v>
      </c>
      <c r="D100" s="105">
        <f t="shared" si="26"/>
        <v>0</v>
      </c>
      <c r="E100" s="88"/>
      <c r="F100" s="165"/>
      <c r="G100" s="212"/>
      <c r="H100" s="233"/>
    </row>
    <row r="101" spans="1:8" ht="20.100000000000001" customHeight="1" x14ac:dyDescent="0.25">
      <c r="A101" s="68" t="str">
        <f t="shared" si="28"/>
        <v xml:space="preserve"> </v>
      </c>
      <c r="B101" s="373" t="str">
        <f t="shared" si="27"/>
        <v xml:space="preserve"> </v>
      </c>
      <c r="C101" s="66">
        <f t="shared" si="25"/>
        <v>0</v>
      </c>
      <c r="D101" s="105">
        <f t="shared" si="26"/>
        <v>0</v>
      </c>
      <c r="E101" s="88"/>
      <c r="F101" s="165"/>
      <c r="G101" s="230"/>
      <c r="H101" s="238"/>
    </row>
    <row r="102" spans="1:8" ht="20.100000000000001" customHeight="1" x14ac:dyDescent="0.25">
      <c r="A102" s="68" t="str">
        <f t="shared" si="28"/>
        <v xml:space="preserve"> </v>
      </c>
      <c r="B102" s="373" t="str">
        <f t="shared" si="27"/>
        <v xml:space="preserve"> </v>
      </c>
      <c r="C102" s="66">
        <f t="shared" si="25"/>
        <v>0</v>
      </c>
      <c r="D102" s="105">
        <f t="shared" si="26"/>
        <v>0</v>
      </c>
      <c r="E102" s="88"/>
      <c r="F102" s="165"/>
      <c r="G102" s="215"/>
      <c r="H102" s="240"/>
    </row>
    <row r="103" spans="1:8" ht="20.100000000000001" customHeight="1" thickBot="1" x14ac:dyDescent="0.3">
      <c r="A103" s="68" t="str">
        <f t="shared" si="28"/>
        <v xml:space="preserve"> </v>
      </c>
      <c r="B103" s="373" t="str">
        <f t="shared" si="27"/>
        <v xml:space="preserve"> </v>
      </c>
      <c r="C103" s="66">
        <f t="shared" ref="C103" si="29">IFERROR(VLOOKUP(J103,Tabla_Items,2,FALSE),G103)</f>
        <v>0</v>
      </c>
      <c r="D103" s="105">
        <f t="shared" ref="D103" si="30">IFERROR(VLOOKUP(J103,Tabla_Items,3,FALSE),H103)</f>
        <v>0</v>
      </c>
      <c r="E103" s="88"/>
      <c r="F103" s="165"/>
      <c r="G103" s="215"/>
      <c r="H103" s="240"/>
    </row>
    <row r="104" spans="1:8" ht="20.100000000000001" customHeight="1" thickBot="1" x14ac:dyDescent="0.3">
      <c r="A104" s="68" t="str">
        <f t="shared" si="28"/>
        <v xml:space="preserve"> </v>
      </c>
      <c r="B104" s="373" t="str">
        <f t="shared" si="27"/>
        <v xml:space="preserve"> </v>
      </c>
      <c r="C104" s="66">
        <f t="shared" si="25"/>
        <v>0</v>
      </c>
      <c r="D104" s="105">
        <f t="shared" si="26"/>
        <v>0</v>
      </c>
      <c r="E104" s="88"/>
      <c r="F104" s="165"/>
      <c r="G104" s="212"/>
      <c r="H104" s="242"/>
    </row>
    <row r="105" spans="1:8" ht="20.100000000000001" customHeight="1" x14ac:dyDescent="0.25">
      <c r="A105" s="68" t="str">
        <f t="shared" si="28"/>
        <v xml:space="preserve"> </v>
      </c>
      <c r="B105" s="373" t="str">
        <f t="shared" si="27"/>
        <v xml:space="preserve"> </v>
      </c>
      <c r="C105" s="66">
        <f t="shared" si="25"/>
        <v>0</v>
      </c>
      <c r="D105" s="105">
        <f t="shared" si="26"/>
        <v>0</v>
      </c>
      <c r="E105" s="88"/>
      <c r="F105" s="165"/>
      <c r="G105" s="231"/>
      <c r="H105" s="239"/>
    </row>
    <row r="106" spans="1:8" ht="20.100000000000001" customHeight="1" x14ac:dyDescent="0.25">
      <c r="A106" s="68" t="str">
        <f t="shared" si="28"/>
        <v xml:space="preserve"> </v>
      </c>
      <c r="B106" s="373" t="str">
        <f t="shared" si="27"/>
        <v xml:space="preserve"> </v>
      </c>
      <c r="C106" s="66">
        <f t="shared" si="25"/>
        <v>0</v>
      </c>
      <c r="D106" s="105">
        <f t="shared" si="26"/>
        <v>0</v>
      </c>
      <c r="E106" s="88"/>
      <c r="F106" s="165"/>
      <c r="G106" s="232"/>
      <c r="H106" s="245"/>
    </row>
    <row r="107" spans="1:8" ht="20.100000000000001" customHeight="1" x14ac:dyDescent="0.25">
      <c r="A107" s="68" t="str">
        <f t="shared" si="28"/>
        <v xml:space="preserve"> </v>
      </c>
      <c r="B107" s="373" t="str">
        <f t="shared" si="27"/>
        <v xml:space="preserve"> </v>
      </c>
      <c r="C107" s="66">
        <f t="shared" ref="C107:C121" si="31">IFERROR(VLOOKUP(J107,Tabla_Items,2,FALSE),G107)</f>
        <v>0</v>
      </c>
      <c r="D107" s="105">
        <f t="shared" ref="D107:D121" si="32">IFERROR(VLOOKUP(J107,Tabla_Items,3,FALSE),H107)</f>
        <v>0</v>
      </c>
      <c r="E107" s="88"/>
      <c r="F107" s="165"/>
      <c r="G107" s="276"/>
      <c r="H107" s="245"/>
    </row>
    <row r="108" spans="1:8" ht="20.100000000000001" customHeight="1" x14ac:dyDescent="0.25">
      <c r="A108" s="68" t="str">
        <f t="shared" si="28"/>
        <v xml:space="preserve"> </v>
      </c>
      <c r="B108" s="373" t="str">
        <f t="shared" si="27"/>
        <v xml:space="preserve"> </v>
      </c>
      <c r="C108" s="66">
        <f t="shared" si="31"/>
        <v>0</v>
      </c>
      <c r="D108" s="105">
        <f t="shared" si="32"/>
        <v>0</v>
      </c>
      <c r="E108" s="88"/>
      <c r="F108" s="165"/>
      <c r="G108" s="276"/>
      <c r="H108" s="245"/>
    </row>
    <row r="109" spans="1:8" ht="20.100000000000001" customHeight="1" x14ac:dyDescent="0.25">
      <c r="A109" s="68" t="str">
        <f t="shared" si="28"/>
        <v xml:space="preserve"> </v>
      </c>
      <c r="B109" s="373" t="str">
        <f t="shared" si="27"/>
        <v xml:space="preserve"> </v>
      </c>
      <c r="C109" s="66">
        <f t="shared" si="31"/>
        <v>0</v>
      </c>
      <c r="D109" s="105">
        <f t="shared" si="32"/>
        <v>0</v>
      </c>
      <c r="E109" s="88"/>
      <c r="F109" s="165"/>
      <c r="G109" s="276"/>
      <c r="H109" s="245"/>
    </row>
    <row r="110" spans="1:8" ht="20.100000000000001" customHeight="1" x14ac:dyDescent="0.25">
      <c r="A110" s="68" t="str">
        <f t="shared" si="28"/>
        <v xml:space="preserve"> </v>
      </c>
      <c r="B110" s="373" t="str">
        <f t="shared" si="27"/>
        <v xml:space="preserve"> </v>
      </c>
      <c r="C110" s="66">
        <f t="shared" si="31"/>
        <v>0</v>
      </c>
      <c r="D110" s="105">
        <f t="shared" si="32"/>
        <v>0</v>
      </c>
      <c r="E110" s="88"/>
      <c r="F110" s="165"/>
      <c r="G110" s="276"/>
      <c r="H110" s="245"/>
    </row>
    <row r="111" spans="1:8" ht="20.100000000000001" customHeight="1" x14ac:dyDescent="0.25">
      <c r="A111" s="68" t="str">
        <f t="shared" si="28"/>
        <v xml:space="preserve"> </v>
      </c>
      <c r="B111" s="373" t="str">
        <f t="shared" si="27"/>
        <v xml:space="preserve"> </v>
      </c>
      <c r="C111" s="66">
        <f t="shared" si="31"/>
        <v>0</v>
      </c>
      <c r="D111" s="105">
        <f t="shared" si="32"/>
        <v>0</v>
      </c>
      <c r="E111" s="88"/>
      <c r="F111" s="165"/>
      <c r="G111" s="276"/>
      <c r="H111" s="245"/>
    </row>
    <row r="112" spans="1:8" ht="20.100000000000001" customHeight="1" x14ac:dyDescent="0.25">
      <c r="A112" s="68" t="str">
        <f t="shared" si="28"/>
        <v xml:space="preserve"> </v>
      </c>
      <c r="B112" s="373" t="str">
        <f t="shared" si="27"/>
        <v xml:space="preserve"> </v>
      </c>
      <c r="C112" s="66">
        <f t="shared" si="31"/>
        <v>0</v>
      </c>
      <c r="D112" s="105">
        <f t="shared" si="32"/>
        <v>0</v>
      </c>
      <c r="E112" s="88"/>
      <c r="F112" s="165"/>
      <c r="G112" s="276"/>
      <c r="H112" s="245"/>
    </row>
    <row r="113" spans="1:8" ht="20.100000000000001" customHeight="1" x14ac:dyDescent="0.25">
      <c r="A113" s="68" t="str">
        <f t="shared" si="28"/>
        <v xml:space="preserve"> </v>
      </c>
      <c r="B113" s="373" t="str">
        <f t="shared" si="27"/>
        <v xml:space="preserve"> </v>
      </c>
      <c r="C113" s="66">
        <f t="shared" si="31"/>
        <v>0</v>
      </c>
      <c r="D113" s="105">
        <f t="shared" si="32"/>
        <v>0</v>
      </c>
      <c r="E113" s="88"/>
      <c r="F113" s="165"/>
      <c r="G113" s="276"/>
      <c r="H113" s="245"/>
    </row>
    <row r="114" spans="1:8" ht="20.100000000000001" customHeight="1" x14ac:dyDescent="0.25">
      <c r="A114" s="68" t="str">
        <f t="shared" si="28"/>
        <v xml:space="preserve"> </v>
      </c>
      <c r="B114" s="373" t="str">
        <f t="shared" si="27"/>
        <v xml:space="preserve"> </v>
      </c>
      <c r="C114" s="66">
        <f t="shared" si="31"/>
        <v>0</v>
      </c>
      <c r="D114" s="105">
        <f t="shared" si="32"/>
        <v>0</v>
      </c>
      <c r="E114" s="88"/>
      <c r="F114" s="165"/>
      <c r="G114" s="276"/>
      <c r="H114" s="245"/>
    </row>
    <row r="115" spans="1:8" ht="20.100000000000001" customHeight="1" x14ac:dyDescent="0.25">
      <c r="A115" s="68" t="str">
        <f t="shared" si="28"/>
        <v xml:space="preserve"> </v>
      </c>
      <c r="B115" s="373" t="str">
        <f t="shared" si="27"/>
        <v xml:space="preserve"> </v>
      </c>
      <c r="C115" s="66">
        <f t="shared" si="31"/>
        <v>0</v>
      </c>
      <c r="D115" s="105">
        <f t="shared" si="32"/>
        <v>0</v>
      </c>
      <c r="E115" s="88"/>
      <c r="F115" s="165"/>
      <c r="G115" s="276"/>
      <c r="H115" s="245"/>
    </row>
    <row r="116" spans="1:8" ht="20.100000000000001" customHeight="1" x14ac:dyDescent="0.25">
      <c r="A116" s="68" t="str">
        <f t="shared" si="28"/>
        <v xml:space="preserve"> </v>
      </c>
      <c r="B116" s="373" t="str">
        <f t="shared" si="27"/>
        <v xml:space="preserve"> </v>
      </c>
      <c r="C116" s="66">
        <f t="shared" si="31"/>
        <v>0</v>
      </c>
      <c r="D116" s="105">
        <f t="shared" si="32"/>
        <v>0</v>
      </c>
      <c r="E116" s="88"/>
      <c r="F116" s="165"/>
      <c r="G116" s="276"/>
      <c r="H116" s="245"/>
    </row>
    <row r="117" spans="1:8" ht="20.100000000000001" customHeight="1" x14ac:dyDescent="0.25">
      <c r="A117" s="68" t="str">
        <f t="shared" si="28"/>
        <v xml:space="preserve"> </v>
      </c>
      <c r="B117" s="373" t="str">
        <f t="shared" si="27"/>
        <v xml:space="preserve"> </v>
      </c>
      <c r="C117" s="66">
        <f t="shared" si="31"/>
        <v>0</v>
      </c>
      <c r="D117" s="105">
        <f t="shared" si="32"/>
        <v>0</v>
      </c>
      <c r="E117" s="88"/>
      <c r="F117" s="165"/>
      <c r="G117" s="276"/>
      <c r="H117" s="245"/>
    </row>
    <row r="118" spans="1:8" ht="20.100000000000001" customHeight="1" x14ac:dyDescent="0.25">
      <c r="A118" s="68" t="str">
        <f t="shared" si="28"/>
        <v xml:space="preserve"> </v>
      </c>
      <c r="B118" s="373" t="str">
        <f t="shared" si="27"/>
        <v xml:space="preserve"> </v>
      </c>
      <c r="C118" s="66">
        <f t="shared" si="31"/>
        <v>0</v>
      </c>
      <c r="D118" s="105">
        <f t="shared" si="32"/>
        <v>0</v>
      </c>
      <c r="E118" s="88"/>
      <c r="F118" s="165"/>
      <c r="G118" s="276"/>
      <c r="H118" s="245"/>
    </row>
    <row r="119" spans="1:8" ht="20.100000000000001" customHeight="1" x14ac:dyDescent="0.25">
      <c r="A119" s="68" t="str">
        <f t="shared" si="28"/>
        <v xml:space="preserve"> </v>
      </c>
      <c r="B119" s="373" t="str">
        <f t="shared" si="27"/>
        <v xml:space="preserve"> </v>
      </c>
      <c r="C119" s="66">
        <f t="shared" si="31"/>
        <v>0</v>
      </c>
      <c r="D119" s="105">
        <f t="shared" si="32"/>
        <v>0</v>
      </c>
      <c r="E119" s="88"/>
      <c r="F119" s="165"/>
      <c r="G119" s="276"/>
      <c r="H119" s="245"/>
    </row>
    <row r="120" spans="1:8" ht="20.100000000000001" customHeight="1" x14ac:dyDescent="0.25">
      <c r="A120" s="68" t="str">
        <f t="shared" si="28"/>
        <v xml:space="preserve"> </v>
      </c>
      <c r="B120" s="373" t="str">
        <f t="shared" si="27"/>
        <v xml:space="preserve"> </v>
      </c>
      <c r="C120" s="66">
        <f t="shared" si="31"/>
        <v>0</v>
      </c>
      <c r="D120" s="105">
        <f t="shared" si="32"/>
        <v>0</v>
      </c>
      <c r="E120" s="88"/>
      <c r="F120" s="165"/>
      <c r="G120" s="276"/>
      <c r="H120" s="245"/>
    </row>
    <row r="121" spans="1:8" ht="20.100000000000001" customHeight="1" x14ac:dyDescent="0.25">
      <c r="A121" s="68" t="str">
        <f t="shared" si="28"/>
        <v xml:space="preserve"> </v>
      </c>
      <c r="B121" s="373" t="str">
        <f t="shared" si="27"/>
        <v xml:space="preserve"> </v>
      </c>
      <c r="C121" s="66">
        <f t="shared" si="31"/>
        <v>0</v>
      </c>
      <c r="D121" s="105">
        <f t="shared" si="32"/>
        <v>0</v>
      </c>
      <c r="E121" s="88"/>
      <c r="F121" s="165"/>
      <c r="G121" s="276"/>
      <c r="H121" s="245"/>
    </row>
    <row r="122" spans="1:8" ht="20.100000000000001" customHeight="1" x14ac:dyDescent="0.25">
      <c r="A122" s="68" t="str">
        <f t="shared" si="28"/>
        <v xml:space="preserve"> </v>
      </c>
      <c r="B122" s="373" t="str">
        <f t="shared" si="27"/>
        <v xml:space="preserve"> </v>
      </c>
      <c r="C122" s="66">
        <f t="shared" ref="C122:C123" si="33">IFERROR(VLOOKUP(J122,Tabla_Items,2,FALSE),G122)</f>
        <v>0</v>
      </c>
      <c r="D122" s="105">
        <f t="shared" ref="D122:D123" si="34">IFERROR(VLOOKUP(J122,Tabla_Items,3,FALSE),H122)</f>
        <v>0</v>
      </c>
      <c r="E122" s="88"/>
      <c r="F122" s="165"/>
      <c r="G122" s="276"/>
      <c r="H122" s="245"/>
    </row>
    <row r="123" spans="1:8" ht="20.100000000000001" customHeight="1" x14ac:dyDescent="0.25">
      <c r="A123" s="68" t="str">
        <f t="shared" si="28"/>
        <v xml:space="preserve"> </v>
      </c>
      <c r="B123" s="373" t="str">
        <f t="shared" si="27"/>
        <v xml:space="preserve"> </v>
      </c>
      <c r="C123" s="66">
        <f t="shared" si="33"/>
        <v>0</v>
      </c>
      <c r="D123" s="105">
        <f t="shared" si="34"/>
        <v>0</v>
      </c>
      <c r="E123" s="88"/>
      <c r="F123" s="165"/>
      <c r="G123" s="276"/>
      <c r="H123" s="245"/>
    </row>
    <row r="124" spans="1:8" ht="20.100000000000001" customHeight="1" x14ac:dyDescent="0.25">
      <c r="A124" s="68" t="str">
        <f t="shared" si="28"/>
        <v xml:space="preserve"> </v>
      </c>
      <c r="B124" s="373" t="str">
        <f t="shared" si="27"/>
        <v xml:space="preserve"> </v>
      </c>
      <c r="C124" s="66">
        <f t="shared" ref="C124:C138" si="35">IFERROR(VLOOKUP(J124,Tabla_Items,2,FALSE),G124)</f>
        <v>0</v>
      </c>
      <c r="D124" s="105">
        <f t="shared" ref="D124:D138" si="36">IFERROR(VLOOKUP(J124,Tabla_Items,3,FALSE),H124)</f>
        <v>0</v>
      </c>
      <c r="E124" s="88"/>
      <c r="F124" s="165"/>
      <c r="G124" s="276"/>
      <c r="H124" s="245"/>
    </row>
    <row r="125" spans="1:8" ht="20.100000000000001" customHeight="1" x14ac:dyDescent="0.25">
      <c r="A125" s="68" t="str">
        <f t="shared" si="28"/>
        <v xml:space="preserve"> </v>
      </c>
      <c r="B125" s="373" t="str">
        <f t="shared" si="27"/>
        <v xml:space="preserve"> </v>
      </c>
      <c r="C125" s="66">
        <f t="shared" si="35"/>
        <v>0</v>
      </c>
      <c r="D125" s="105">
        <f t="shared" si="36"/>
        <v>0</v>
      </c>
      <c r="E125" s="88"/>
      <c r="F125" s="165"/>
      <c r="G125" s="276"/>
      <c r="H125" s="245"/>
    </row>
    <row r="126" spans="1:8" ht="20.100000000000001" customHeight="1" x14ac:dyDescent="0.25">
      <c r="A126" s="68" t="str">
        <f t="shared" si="28"/>
        <v xml:space="preserve"> </v>
      </c>
      <c r="B126" s="373" t="str">
        <f t="shared" si="27"/>
        <v xml:space="preserve"> </v>
      </c>
      <c r="C126" s="66">
        <f t="shared" si="35"/>
        <v>0</v>
      </c>
      <c r="D126" s="105">
        <f t="shared" si="36"/>
        <v>0</v>
      </c>
      <c r="E126" s="88"/>
      <c r="F126" s="165"/>
      <c r="G126" s="276"/>
      <c r="H126" s="245"/>
    </row>
    <row r="127" spans="1:8" ht="20.100000000000001" customHeight="1" x14ac:dyDescent="0.25">
      <c r="A127" s="68" t="str">
        <f t="shared" si="28"/>
        <v xml:space="preserve"> </v>
      </c>
      <c r="B127" s="373" t="str">
        <f t="shared" si="27"/>
        <v xml:space="preserve"> </v>
      </c>
      <c r="C127" s="66">
        <f t="shared" si="35"/>
        <v>0</v>
      </c>
      <c r="D127" s="105">
        <f t="shared" si="36"/>
        <v>0</v>
      </c>
      <c r="E127" s="88"/>
      <c r="F127" s="165"/>
      <c r="G127" s="276"/>
      <c r="H127" s="245"/>
    </row>
    <row r="128" spans="1:8" ht="20.100000000000001" customHeight="1" x14ac:dyDescent="0.25">
      <c r="A128" s="68" t="str">
        <f t="shared" si="28"/>
        <v xml:space="preserve"> </v>
      </c>
      <c r="B128" s="373" t="str">
        <f t="shared" si="27"/>
        <v xml:space="preserve"> </v>
      </c>
      <c r="C128" s="66">
        <f t="shared" si="35"/>
        <v>0</v>
      </c>
      <c r="D128" s="105">
        <f t="shared" si="36"/>
        <v>0</v>
      </c>
      <c r="E128" s="88"/>
      <c r="F128" s="165"/>
      <c r="G128" s="276"/>
      <c r="H128" s="245"/>
    </row>
    <row r="129" spans="1:8" ht="20.100000000000001" customHeight="1" x14ac:dyDescent="0.25">
      <c r="A129" s="68" t="str">
        <f t="shared" si="28"/>
        <v xml:space="preserve"> </v>
      </c>
      <c r="B129" s="373" t="str">
        <f t="shared" si="27"/>
        <v xml:space="preserve"> </v>
      </c>
      <c r="C129" s="66">
        <f t="shared" si="35"/>
        <v>0</v>
      </c>
      <c r="D129" s="105">
        <f t="shared" si="36"/>
        <v>0</v>
      </c>
      <c r="E129" s="88"/>
      <c r="F129" s="165"/>
      <c r="G129" s="232"/>
      <c r="H129" s="240"/>
    </row>
    <row r="130" spans="1:8" ht="20.100000000000001" customHeight="1" x14ac:dyDescent="0.25">
      <c r="A130" s="68" t="str">
        <f t="shared" si="28"/>
        <v xml:space="preserve"> </v>
      </c>
      <c r="B130" s="373" t="str">
        <f t="shared" si="27"/>
        <v xml:space="preserve"> </v>
      </c>
      <c r="C130" s="66">
        <f t="shared" si="35"/>
        <v>0</v>
      </c>
      <c r="D130" s="105">
        <f t="shared" si="36"/>
        <v>0</v>
      </c>
      <c r="E130" s="88"/>
      <c r="F130" s="165"/>
      <c r="G130" s="226"/>
      <c r="H130" s="240"/>
    </row>
    <row r="131" spans="1:8" ht="20.100000000000001" customHeight="1" x14ac:dyDescent="0.25">
      <c r="A131" s="68" t="str">
        <f t="shared" si="28"/>
        <v xml:space="preserve"> </v>
      </c>
      <c r="B131" s="373" t="str">
        <f t="shared" si="27"/>
        <v xml:space="preserve"> </v>
      </c>
      <c r="C131" s="66">
        <f t="shared" si="35"/>
        <v>0</v>
      </c>
      <c r="D131" s="105">
        <f t="shared" si="36"/>
        <v>0</v>
      </c>
      <c r="E131" s="88"/>
      <c r="F131" s="165"/>
      <c r="G131" s="251"/>
      <c r="H131" s="240"/>
    </row>
    <row r="132" spans="1:8" ht="20.100000000000001" customHeight="1" x14ac:dyDescent="0.25">
      <c r="A132" s="68" t="str">
        <f t="shared" si="28"/>
        <v xml:space="preserve"> </v>
      </c>
      <c r="B132" s="373" t="str">
        <f t="shared" si="27"/>
        <v xml:space="preserve"> </v>
      </c>
      <c r="C132" s="66">
        <f t="shared" si="35"/>
        <v>0</v>
      </c>
      <c r="D132" s="105">
        <f t="shared" si="36"/>
        <v>0</v>
      </c>
      <c r="E132" s="88"/>
      <c r="F132" s="165"/>
      <c r="G132" s="251"/>
      <c r="H132" s="240"/>
    </row>
    <row r="133" spans="1:8" ht="20.100000000000001" customHeight="1" x14ac:dyDescent="0.25">
      <c r="A133" s="68" t="str">
        <f t="shared" si="28"/>
        <v xml:space="preserve"> </v>
      </c>
      <c r="B133" s="373" t="str">
        <f t="shared" si="27"/>
        <v xml:space="preserve"> </v>
      </c>
      <c r="C133" s="66">
        <f t="shared" si="35"/>
        <v>0</v>
      </c>
      <c r="D133" s="105">
        <f t="shared" si="36"/>
        <v>0</v>
      </c>
      <c r="E133" s="88"/>
      <c r="F133" s="165"/>
      <c r="G133" s="251"/>
      <c r="H133" s="240"/>
    </row>
    <row r="134" spans="1:8" ht="20.100000000000001" customHeight="1" thickBot="1" x14ac:dyDescent="0.3">
      <c r="A134" s="68" t="str">
        <f t="shared" si="28"/>
        <v xml:space="preserve"> </v>
      </c>
      <c r="B134" s="373" t="str">
        <f t="shared" si="27"/>
        <v xml:space="preserve"> </v>
      </c>
      <c r="C134" s="66">
        <f t="shared" si="35"/>
        <v>0</v>
      </c>
      <c r="D134" s="105">
        <f t="shared" si="36"/>
        <v>0</v>
      </c>
      <c r="E134" s="88"/>
      <c r="F134" s="165"/>
      <c r="G134" s="218"/>
      <c r="H134" s="240"/>
    </row>
    <row r="135" spans="1:8" ht="20.100000000000001" customHeight="1" thickBot="1" x14ac:dyDescent="0.3">
      <c r="A135" s="68" t="str">
        <f t="shared" si="28"/>
        <v xml:space="preserve"> </v>
      </c>
      <c r="B135" s="373" t="str">
        <f t="shared" si="27"/>
        <v xml:space="preserve"> </v>
      </c>
      <c r="C135" s="66">
        <f t="shared" si="35"/>
        <v>0</v>
      </c>
      <c r="D135" s="105">
        <f t="shared" si="36"/>
        <v>0</v>
      </c>
      <c r="E135" s="88"/>
      <c r="F135" s="165"/>
      <c r="G135" s="270"/>
      <c r="H135" s="246"/>
    </row>
    <row r="136" spans="1:8" ht="20.100000000000001" customHeight="1" x14ac:dyDescent="0.25">
      <c r="A136" s="68" t="str">
        <f t="shared" si="28"/>
        <v xml:space="preserve"> </v>
      </c>
      <c r="B136" s="373" t="str">
        <f t="shared" si="27"/>
        <v xml:space="preserve"> </v>
      </c>
      <c r="C136" s="66">
        <f t="shared" si="35"/>
        <v>0</v>
      </c>
      <c r="D136" s="105">
        <f t="shared" si="36"/>
        <v>0</v>
      </c>
      <c r="E136" s="88"/>
      <c r="F136" s="165"/>
      <c r="G136" s="236"/>
      <c r="H136" s="253"/>
    </row>
    <row r="137" spans="1:8" ht="20.100000000000001" customHeight="1" x14ac:dyDescent="0.25">
      <c r="A137" s="68" t="str">
        <f t="shared" si="28"/>
        <v xml:space="preserve"> </v>
      </c>
      <c r="B137" s="373" t="str">
        <f t="shared" si="27"/>
        <v xml:space="preserve"> </v>
      </c>
      <c r="C137" s="66">
        <f t="shared" si="35"/>
        <v>0</v>
      </c>
      <c r="D137" s="105">
        <f t="shared" si="36"/>
        <v>0</v>
      </c>
      <c r="E137" s="88"/>
      <c r="F137" s="165"/>
      <c r="G137" s="221"/>
      <c r="H137" s="254"/>
    </row>
    <row r="138" spans="1:8" ht="20.100000000000001" customHeight="1" x14ac:dyDescent="0.25">
      <c r="A138" s="68" t="str">
        <f t="shared" si="28"/>
        <v xml:space="preserve"> </v>
      </c>
      <c r="B138" s="373" t="str">
        <f t="shared" si="27"/>
        <v xml:space="preserve"> </v>
      </c>
      <c r="C138" s="66">
        <f t="shared" si="35"/>
        <v>0</v>
      </c>
      <c r="D138" s="105">
        <f t="shared" si="36"/>
        <v>0</v>
      </c>
      <c r="E138" s="88"/>
      <c r="F138" s="165"/>
      <c r="G138" s="219"/>
      <c r="H138" s="255"/>
    </row>
    <row r="139" spans="1:8" ht="20.100000000000001" customHeight="1" x14ac:dyDescent="0.25">
      <c r="A139" s="68" t="str">
        <f t="shared" si="28"/>
        <v xml:space="preserve"> </v>
      </c>
      <c r="B139" s="373" t="str">
        <f t="shared" si="27"/>
        <v xml:space="preserve"> </v>
      </c>
      <c r="C139" s="66">
        <f t="shared" ref="C139:C143" si="37">IFERROR(VLOOKUP(J139,Tabla_Items,2,FALSE),G139)</f>
        <v>0</v>
      </c>
      <c r="D139" s="105">
        <f t="shared" ref="D139:D143" si="38">IFERROR(VLOOKUP(J139,Tabla_Items,3,FALSE),H139)</f>
        <v>0</v>
      </c>
      <c r="E139" s="88"/>
      <c r="F139" s="165"/>
      <c r="G139" s="277"/>
      <c r="H139" s="254"/>
    </row>
    <row r="140" spans="1:8" ht="20.100000000000001" customHeight="1" x14ac:dyDescent="0.25">
      <c r="A140" s="68" t="str">
        <f t="shared" si="28"/>
        <v xml:space="preserve"> </v>
      </c>
      <c r="B140" s="373" t="str">
        <f t="shared" si="27"/>
        <v xml:space="preserve"> </v>
      </c>
      <c r="C140" s="66">
        <f t="shared" si="37"/>
        <v>0</v>
      </c>
      <c r="D140" s="105">
        <f t="shared" si="38"/>
        <v>0</v>
      </c>
      <c r="E140" s="88"/>
      <c r="F140" s="165"/>
      <c r="G140" s="277"/>
      <c r="H140" s="254"/>
    </row>
    <row r="141" spans="1:8" ht="20.100000000000001" customHeight="1" x14ac:dyDescent="0.25">
      <c r="A141" s="68" t="str">
        <f t="shared" si="28"/>
        <v xml:space="preserve"> </v>
      </c>
      <c r="B141" s="373" t="str">
        <f t="shared" si="27"/>
        <v xml:space="preserve"> </v>
      </c>
      <c r="C141" s="66">
        <f t="shared" si="37"/>
        <v>0</v>
      </c>
      <c r="D141" s="105">
        <f t="shared" si="38"/>
        <v>0</v>
      </c>
      <c r="E141" s="88"/>
      <c r="F141" s="165"/>
      <c r="G141" s="277"/>
      <c r="H141" s="254"/>
    </row>
    <row r="142" spans="1:8" ht="20.100000000000001" customHeight="1" x14ac:dyDescent="0.25">
      <c r="A142" s="68" t="str">
        <f t="shared" si="28"/>
        <v xml:space="preserve"> </v>
      </c>
      <c r="B142" s="373" t="str">
        <f t="shared" si="27"/>
        <v xml:space="preserve"> </v>
      </c>
      <c r="C142" s="66">
        <f t="shared" si="37"/>
        <v>0</v>
      </c>
      <c r="D142" s="105">
        <f t="shared" si="38"/>
        <v>0</v>
      </c>
      <c r="E142" s="88"/>
      <c r="F142" s="165"/>
      <c r="G142" s="277"/>
      <c r="H142" s="254"/>
    </row>
    <row r="143" spans="1:8" ht="20.100000000000001" customHeight="1" x14ac:dyDescent="0.25">
      <c r="A143" s="68" t="str">
        <f t="shared" si="28"/>
        <v xml:space="preserve"> </v>
      </c>
      <c r="B143" s="373" t="str">
        <f t="shared" si="27"/>
        <v xml:space="preserve"> </v>
      </c>
      <c r="C143" s="66">
        <f t="shared" si="37"/>
        <v>0</v>
      </c>
      <c r="D143" s="105">
        <f t="shared" si="38"/>
        <v>0</v>
      </c>
      <c r="E143" s="88"/>
      <c r="F143" s="165"/>
      <c r="G143" s="277"/>
      <c r="H143" s="254"/>
    </row>
    <row r="144" spans="1:8" ht="20.100000000000001" customHeight="1" x14ac:dyDescent="0.25">
      <c r="A144" s="68" t="str">
        <f t="shared" si="28"/>
        <v xml:space="preserve"> </v>
      </c>
      <c r="B144" s="373" t="str">
        <f t="shared" si="27"/>
        <v xml:space="preserve"> </v>
      </c>
      <c r="C144" s="66">
        <f t="shared" ref="C144:C205" si="39">IFERROR(VLOOKUP(J144,Tabla_Items,2,FALSE),G144)</f>
        <v>0</v>
      </c>
      <c r="D144" s="105">
        <f t="shared" ref="D144:D205" si="40">IFERROR(VLOOKUP(J144,Tabla_Items,3,FALSE),H144)</f>
        <v>0</v>
      </c>
      <c r="E144" s="88"/>
      <c r="G144" s="277"/>
      <c r="H144" s="254"/>
    </row>
    <row r="145" spans="1:8" ht="20.100000000000001" customHeight="1" x14ac:dyDescent="0.25">
      <c r="A145" s="68" t="str">
        <f t="shared" si="28"/>
        <v xml:space="preserve"> </v>
      </c>
      <c r="B145" s="373" t="str">
        <f t="shared" si="27"/>
        <v xml:space="preserve"> </v>
      </c>
      <c r="C145" s="66">
        <f t="shared" si="39"/>
        <v>0</v>
      </c>
      <c r="D145" s="105">
        <f t="shared" si="40"/>
        <v>0</v>
      </c>
      <c r="E145" s="88"/>
      <c r="G145" s="277"/>
      <c r="H145" s="254"/>
    </row>
    <row r="146" spans="1:8" ht="20.100000000000001" customHeight="1" x14ac:dyDescent="0.25">
      <c r="A146" s="68" t="str">
        <f t="shared" si="28"/>
        <v xml:space="preserve"> </v>
      </c>
      <c r="B146" s="373" t="str">
        <f t="shared" si="27"/>
        <v xml:space="preserve"> </v>
      </c>
      <c r="C146" s="66">
        <f t="shared" si="39"/>
        <v>0</v>
      </c>
      <c r="D146" s="105">
        <f t="shared" si="40"/>
        <v>0</v>
      </c>
      <c r="E146" s="88"/>
      <c r="G146" s="277"/>
      <c r="H146" s="254"/>
    </row>
    <row r="147" spans="1:8" ht="20.100000000000001" customHeight="1" x14ac:dyDescent="0.25">
      <c r="A147" s="68" t="str">
        <f t="shared" si="28"/>
        <v xml:space="preserve"> </v>
      </c>
      <c r="B147" s="373" t="str">
        <f t="shared" si="27"/>
        <v xml:space="preserve"> </v>
      </c>
      <c r="C147" s="66">
        <f t="shared" si="39"/>
        <v>0</v>
      </c>
      <c r="D147" s="105">
        <f t="shared" si="40"/>
        <v>0</v>
      </c>
      <c r="E147" s="88"/>
      <c r="G147" s="277"/>
      <c r="H147" s="254"/>
    </row>
    <row r="148" spans="1:8" ht="20.100000000000001" customHeight="1" x14ac:dyDescent="0.25">
      <c r="A148" s="68" t="str">
        <f t="shared" si="28"/>
        <v xml:space="preserve"> </v>
      </c>
      <c r="B148" s="373" t="str">
        <f t="shared" si="27"/>
        <v xml:space="preserve"> </v>
      </c>
      <c r="C148" s="66">
        <f t="shared" si="39"/>
        <v>0</v>
      </c>
      <c r="D148" s="105">
        <f t="shared" si="40"/>
        <v>0</v>
      </c>
      <c r="E148" s="88"/>
      <c r="G148" s="277"/>
      <c r="H148" s="254"/>
    </row>
    <row r="149" spans="1:8" ht="20.100000000000001" customHeight="1" x14ac:dyDescent="0.25">
      <c r="A149" s="68" t="str">
        <f t="shared" si="28"/>
        <v xml:space="preserve"> </v>
      </c>
      <c r="B149" s="373" t="str">
        <f t="shared" si="27"/>
        <v xml:space="preserve"> </v>
      </c>
      <c r="C149" s="66">
        <f t="shared" si="39"/>
        <v>0</v>
      </c>
      <c r="D149" s="105">
        <f t="shared" si="40"/>
        <v>0</v>
      </c>
      <c r="E149" s="88"/>
      <c r="G149" s="277"/>
      <c r="H149" s="254"/>
    </row>
    <row r="150" spans="1:8" ht="20.100000000000001" customHeight="1" x14ac:dyDescent="0.25">
      <c r="A150" s="68" t="str">
        <f t="shared" si="28"/>
        <v xml:space="preserve"> </v>
      </c>
      <c r="B150" s="373" t="str">
        <f t="shared" si="27"/>
        <v xml:space="preserve"> </v>
      </c>
      <c r="C150" s="66">
        <f t="shared" si="39"/>
        <v>0</v>
      </c>
      <c r="D150" s="105">
        <f t="shared" si="40"/>
        <v>0</v>
      </c>
      <c r="E150" s="88"/>
      <c r="G150" s="277"/>
      <c r="H150" s="254"/>
    </row>
    <row r="151" spans="1:8" ht="20.100000000000001" customHeight="1" x14ac:dyDescent="0.25">
      <c r="A151" s="68" t="str">
        <f t="shared" si="28"/>
        <v xml:space="preserve"> </v>
      </c>
      <c r="B151" s="373" t="str">
        <f t="shared" si="27"/>
        <v xml:space="preserve"> </v>
      </c>
      <c r="C151" s="66">
        <f t="shared" si="39"/>
        <v>0</v>
      </c>
      <c r="D151" s="105">
        <f t="shared" si="40"/>
        <v>0</v>
      </c>
      <c r="E151" s="88"/>
      <c r="G151" s="277"/>
      <c r="H151" s="254"/>
    </row>
    <row r="152" spans="1:8" ht="20.100000000000001" customHeight="1" x14ac:dyDescent="0.25">
      <c r="A152" s="68" t="str">
        <f t="shared" si="28"/>
        <v xml:space="preserve"> </v>
      </c>
      <c r="B152" s="373" t="str">
        <f t="shared" si="27"/>
        <v xml:space="preserve"> </v>
      </c>
      <c r="C152" s="66">
        <f t="shared" si="39"/>
        <v>0</v>
      </c>
      <c r="D152" s="105">
        <f t="shared" si="40"/>
        <v>0</v>
      </c>
      <c r="E152" s="88"/>
      <c r="G152" s="277"/>
      <c r="H152" s="254"/>
    </row>
    <row r="153" spans="1:8" ht="20.100000000000001" customHeight="1" x14ac:dyDescent="0.25">
      <c r="A153" s="68" t="str">
        <f t="shared" si="28"/>
        <v xml:space="preserve"> </v>
      </c>
      <c r="B153" s="373" t="str">
        <f t="shared" si="27"/>
        <v xml:space="preserve"> </v>
      </c>
      <c r="C153" s="66">
        <f t="shared" si="39"/>
        <v>0</v>
      </c>
      <c r="D153" s="105">
        <f t="shared" si="40"/>
        <v>0</v>
      </c>
      <c r="E153" s="88"/>
      <c r="G153" s="277"/>
      <c r="H153" s="254"/>
    </row>
    <row r="154" spans="1:8" ht="20.100000000000001" customHeight="1" x14ac:dyDescent="0.25">
      <c r="A154" s="68" t="str">
        <f t="shared" si="28"/>
        <v xml:space="preserve"> </v>
      </c>
      <c r="B154" s="373" t="str">
        <f t="shared" si="27"/>
        <v xml:space="preserve"> </v>
      </c>
      <c r="C154" s="66">
        <f t="shared" si="39"/>
        <v>0</v>
      </c>
      <c r="D154" s="105">
        <f t="shared" si="40"/>
        <v>0</v>
      </c>
      <c r="E154" s="88"/>
      <c r="G154" s="277"/>
      <c r="H154" s="254"/>
    </row>
    <row r="155" spans="1:8" ht="20.100000000000001" customHeight="1" x14ac:dyDescent="0.25">
      <c r="A155" s="68" t="str">
        <f t="shared" si="28"/>
        <v xml:space="preserve"> </v>
      </c>
      <c r="B155" s="373" t="str">
        <f t="shared" si="27"/>
        <v xml:space="preserve"> </v>
      </c>
      <c r="C155" s="66">
        <f t="shared" si="39"/>
        <v>0</v>
      </c>
      <c r="D155" s="105">
        <f t="shared" si="40"/>
        <v>0</v>
      </c>
      <c r="E155" s="88"/>
      <c r="G155" s="277"/>
      <c r="H155" s="254"/>
    </row>
    <row r="156" spans="1:8" ht="20.100000000000001" customHeight="1" x14ac:dyDescent="0.25">
      <c r="A156" s="68" t="str">
        <f t="shared" si="28"/>
        <v xml:space="preserve"> </v>
      </c>
      <c r="B156" s="373" t="str">
        <f t="shared" si="27"/>
        <v xml:space="preserve"> </v>
      </c>
      <c r="C156" s="66">
        <f t="shared" si="39"/>
        <v>0</v>
      </c>
      <c r="D156" s="105">
        <f t="shared" si="40"/>
        <v>0</v>
      </c>
      <c r="E156" s="88"/>
      <c r="G156" s="277"/>
      <c r="H156" s="254"/>
    </row>
    <row r="157" spans="1:8" ht="20.100000000000001" customHeight="1" x14ac:dyDescent="0.25">
      <c r="A157" s="68" t="str">
        <f t="shared" si="28"/>
        <v xml:space="preserve"> </v>
      </c>
      <c r="B157" s="373" t="str">
        <f t="shared" ref="B157:B220" si="41">A157</f>
        <v xml:space="preserve"> </v>
      </c>
      <c r="C157" s="66">
        <f t="shared" si="39"/>
        <v>0</v>
      </c>
      <c r="D157" s="105">
        <f t="shared" si="40"/>
        <v>0</v>
      </c>
      <c r="E157" s="88"/>
      <c r="G157" s="277"/>
      <c r="H157" s="254"/>
    </row>
    <row r="158" spans="1:8" ht="20.100000000000001" customHeight="1" x14ac:dyDescent="0.25">
      <c r="A158" s="68" t="str">
        <f t="shared" si="28"/>
        <v xml:space="preserve"> </v>
      </c>
      <c r="B158" s="373" t="str">
        <f t="shared" si="41"/>
        <v xml:space="preserve"> </v>
      </c>
      <c r="C158" s="66">
        <f t="shared" si="39"/>
        <v>0</v>
      </c>
      <c r="D158" s="105">
        <f t="shared" si="40"/>
        <v>0</v>
      </c>
      <c r="E158" s="88"/>
      <c r="G158" s="277"/>
      <c r="H158" s="254"/>
    </row>
    <row r="159" spans="1:8" ht="20.100000000000001" customHeight="1" x14ac:dyDescent="0.25">
      <c r="A159" s="68" t="str">
        <f t="shared" si="28"/>
        <v xml:space="preserve"> </v>
      </c>
      <c r="B159" s="373" t="str">
        <f t="shared" si="41"/>
        <v xml:space="preserve"> </v>
      </c>
      <c r="C159" s="66">
        <f t="shared" si="39"/>
        <v>0</v>
      </c>
      <c r="D159" s="105">
        <f t="shared" si="40"/>
        <v>0</v>
      </c>
      <c r="E159" s="88"/>
      <c r="G159" s="277"/>
      <c r="H159" s="254"/>
    </row>
    <row r="160" spans="1:8" ht="20.100000000000001" customHeight="1" x14ac:dyDescent="0.25">
      <c r="A160" s="68" t="str">
        <f t="shared" si="28"/>
        <v xml:space="preserve"> </v>
      </c>
      <c r="B160" s="373" t="str">
        <f t="shared" si="41"/>
        <v xml:space="preserve"> </v>
      </c>
      <c r="C160" s="66">
        <f t="shared" si="39"/>
        <v>0</v>
      </c>
      <c r="D160" s="105">
        <f t="shared" si="40"/>
        <v>0</v>
      </c>
      <c r="E160" s="88"/>
      <c r="G160" s="277"/>
      <c r="H160" s="254"/>
    </row>
    <row r="161" spans="1:8" ht="20.100000000000001" customHeight="1" x14ac:dyDescent="0.25">
      <c r="A161" s="68" t="str">
        <f t="shared" ref="A161:A224" si="42">IF(D161=0," ",A160+1)</f>
        <v xml:space="preserve"> </v>
      </c>
      <c r="B161" s="373" t="str">
        <f t="shared" si="41"/>
        <v xml:space="preserve"> </v>
      </c>
      <c r="C161" s="66">
        <f t="shared" si="39"/>
        <v>0</v>
      </c>
      <c r="D161" s="105">
        <f t="shared" si="40"/>
        <v>0</v>
      </c>
      <c r="E161" s="88"/>
      <c r="G161" s="277"/>
      <c r="H161" s="254"/>
    </row>
    <row r="162" spans="1:8" ht="20.100000000000001" customHeight="1" x14ac:dyDescent="0.25">
      <c r="A162" s="68" t="str">
        <f t="shared" si="42"/>
        <v xml:space="preserve"> </v>
      </c>
      <c r="B162" s="373" t="str">
        <f t="shared" si="41"/>
        <v xml:space="preserve"> </v>
      </c>
      <c r="C162" s="66">
        <f t="shared" si="39"/>
        <v>0</v>
      </c>
      <c r="D162" s="105">
        <f t="shared" si="40"/>
        <v>0</v>
      </c>
      <c r="E162" s="88"/>
      <c r="G162" s="277"/>
      <c r="H162" s="254"/>
    </row>
    <row r="163" spans="1:8" ht="20.100000000000001" customHeight="1" x14ac:dyDescent="0.25">
      <c r="A163" s="68" t="str">
        <f t="shared" si="42"/>
        <v xml:space="preserve"> </v>
      </c>
      <c r="B163" s="373" t="str">
        <f t="shared" si="41"/>
        <v xml:space="preserve"> </v>
      </c>
      <c r="C163" s="66">
        <f t="shared" si="39"/>
        <v>0</v>
      </c>
      <c r="D163" s="105">
        <f t="shared" si="40"/>
        <v>0</v>
      </c>
      <c r="E163" s="88"/>
      <c r="G163" s="277"/>
      <c r="H163" s="254"/>
    </row>
    <row r="164" spans="1:8" ht="20.100000000000001" customHeight="1" x14ac:dyDescent="0.25">
      <c r="A164" s="68" t="str">
        <f t="shared" si="42"/>
        <v xml:space="preserve"> </v>
      </c>
      <c r="B164" s="373" t="str">
        <f t="shared" si="41"/>
        <v xml:space="preserve"> </v>
      </c>
      <c r="C164" s="66">
        <f t="shared" si="39"/>
        <v>0</v>
      </c>
      <c r="D164" s="105">
        <f t="shared" si="40"/>
        <v>0</v>
      </c>
      <c r="E164" s="88"/>
      <c r="G164" s="277"/>
      <c r="H164" s="254"/>
    </row>
    <row r="165" spans="1:8" ht="20.100000000000001" customHeight="1" x14ac:dyDescent="0.25">
      <c r="A165" s="68" t="str">
        <f t="shared" si="42"/>
        <v xml:space="preserve"> </v>
      </c>
      <c r="B165" s="373" t="str">
        <f t="shared" si="41"/>
        <v xml:space="preserve"> </v>
      </c>
      <c r="C165" s="66">
        <f t="shared" ref="C165:C172" si="43">IFERROR(VLOOKUP(J165,Tabla_Items,2,FALSE),G165)</f>
        <v>0</v>
      </c>
      <c r="D165" s="105">
        <f t="shared" ref="D165:D172" si="44">IFERROR(VLOOKUP(J165,Tabla_Items,3,FALSE),H165)</f>
        <v>0</v>
      </c>
      <c r="E165" s="88"/>
      <c r="G165" s="277"/>
      <c r="H165" s="254"/>
    </row>
    <row r="166" spans="1:8" ht="20.100000000000001" customHeight="1" x14ac:dyDescent="0.25">
      <c r="A166" s="68" t="str">
        <f t="shared" si="42"/>
        <v xml:space="preserve"> </v>
      </c>
      <c r="B166" s="373" t="str">
        <f t="shared" si="41"/>
        <v xml:space="preserve"> </v>
      </c>
      <c r="C166" s="66">
        <f t="shared" si="43"/>
        <v>0</v>
      </c>
      <c r="D166" s="105">
        <f t="shared" si="44"/>
        <v>0</v>
      </c>
      <c r="E166" s="88"/>
      <c r="G166" s="277"/>
      <c r="H166" s="254"/>
    </row>
    <row r="167" spans="1:8" ht="20.100000000000001" customHeight="1" x14ac:dyDescent="0.25">
      <c r="A167" s="68" t="str">
        <f t="shared" si="42"/>
        <v xml:space="preserve"> </v>
      </c>
      <c r="B167" s="373" t="str">
        <f t="shared" si="41"/>
        <v xml:space="preserve"> </v>
      </c>
      <c r="C167" s="66">
        <f t="shared" si="43"/>
        <v>0</v>
      </c>
      <c r="D167" s="105">
        <f t="shared" si="44"/>
        <v>0</v>
      </c>
      <c r="E167" s="88"/>
      <c r="G167" s="277"/>
      <c r="H167" s="254"/>
    </row>
    <row r="168" spans="1:8" ht="20.100000000000001" customHeight="1" x14ac:dyDescent="0.25">
      <c r="A168" s="68" t="str">
        <f t="shared" si="42"/>
        <v xml:space="preserve"> </v>
      </c>
      <c r="B168" s="373" t="str">
        <f t="shared" si="41"/>
        <v xml:space="preserve"> </v>
      </c>
      <c r="C168" s="66">
        <f t="shared" si="43"/>
        <v>0</v>
      </c>
      <c r="D168" s="105">
        <f t="shared" si="44"/>
        <v>0</v>
      </c>
      <c r="E168" s="88"/>
      <c r="G168" s="277"/>
      <c r="H168" s="254"/>
    </row>
    <row r="169" spans="1:8" ht="20.100000000000001" customHeight="1" x14ac:dyDescent="0.25">
      <c r="A169" s="68" t="str">
        <f t="shared" si="42"/>
        <v xml:space="preserve"> </v>
      </c>
      <c r="B169" s="373" t="str">
        <f t="shared" si="41"/>
        <v xml:space="preserve"> </v>
      </c>
      <c r="C169" s="66">
        <f t="shared" si="43"/>
        <v>0</v>
      </c>
      <c r="D169" s="105">
        <f t="shared" si="44"/>
        <v>0</v>
      </c>
      <c r="E169" s="88"/>
      <c r="G169" s="277"/>
      <c r="H169" s="254"/>
    </row>
    <row r="170" spans="1:8" ht="20.100000000000001" customHeight="1" x14ac:dyDescent="0.25">
      <c r="A170" s="68" t="str">
        <f t="shared" si="42"/>
        <v xml:space="preserve"> </v>
      </c>
      <c r="B170" s="373" t="str">
        <f t="shared" si="41"/>
        <v xml:space="preserve"> </v>
      </c>
      <c r="C170" s="66">
        <f t="shared" si="43"/>
        <v>0</v>
      </c>
      <c r="D170" s="105">
        <f t="shared" si="44"/>
        <v>0</v>
      </c>
      <c r="E170" s="88"/>
      <c r="G170" s="277"/>
      <c r="H170" s="254"/>
    </row>
    <row r="171" spans="1:8" ht="20.100000000000001" customHeight="1" x14ac:dyDescent="0.25">
      <c r="A171" s="68" t="str">
        <f t="shared" si="42"/>
        <v xml:space="preserve"> </v>
      </c>
      <c r="B171" s="373" t="str">
        <f t="shared" si="41"/>
        <v xml:space="preserve"> </v>
      </c>
      <c r="C171" s="66">
        <f t="shared" si="43"/>
        <v>0</v>
      </c>
      <c r="D171" s="105">
        <f t="shared" si="44"/>
        <v>0</v>
      </c>
      <c r="E171" s="88"/>
      <c r="G171" s="277"/>
      <c r="H171" s="254"/>
    </row>
    <row r="172" spans="1:8" ht="20.100000000000001" customHeight="1" x14ac:dyDescent="0.25">
      <c r="A172" s="68" t="str">
        <f t="shared" si="42"/>
        <v xml:space="preserve"> </v>
      </c>
      <c r="B172" s="373" t="str">
        <f t="shared" si="41"/>
        <v xml:space="preserve"> </v>
      </c>
      <c r="C172" s="66">
        <f t="shared" si="43"/>
        <v>0</v>
      </c>
      <c r="D172" s="105">
        <f t="shared" si="44"/>
        <v>0</v>
      </c>
      <c r="E172" s="88"/>
      <c r="G172" s="277"/>
      <c r="H172" s="254"/>
    </row>
    <row r="173" spans="1:8" ht="20.100000000000001" customHeight="1" x14ac:dyDescent="0.25">
      <c r="A173" s="68" t="str">
        <f t="shared" si="42"/>
        <v xml:space="preserve"> </v>
      </c>
      <c r="B173" s="373" t="str">
        <f t="shared" si="41"/>
        <v xml:space="preserve"> </v>
      </c>
      <c r="C173" s="66">
        <f t="shared" si="39"/>
        <v>0</v>
      </c>
      <c r="D173" s="105">
        <f t="shared" si="40"/>
        <v>0</v>
      </c>
      <c r="E173" s="88"/>
      <c r="G173" s="277"/>
      <c r="H173" s="254"/>
    </row>
    <row r="174" spans="1:8" ht="20.100000000000001" customHeight="1" x14ac:dyDescent="0.25">
      <c r="A174" s="68" t="str">
        <f t="shared" si="42"/>
        <v xml:space="preserve"> </v>
      </c>
      <c r="B174" s="373" t="str">
        <f t="shared" si="41"/>
        <v xml:space="preserve"> </v>
      </c>
      <c r="C174" s="66">
        <f t="shared" si="39"/>
        <v>0</v>
      </c>
      <c r="D174" s="105">
        <f t="shared" si="40"/>
        <v>0</v>
      </c>
      <c r="E174" s="88"/>
      <c r="G174" s="277"/>
      <c r="H174" s="254"/>
    </row>
    <row r="175" spans="1:8" ht="20.100000000000001" customHeight="1" x14ac:dyDescent="0.25">
      <c r="A175" s="68" t="str">
        <f t="shared" si="42"/>
        <v xml:space="preserve"> </v>
      </c>
      <c r="B175" s="373" t="str">
        <f t="shared" si="41"/>
        <v xml:space="preserve"> </v>
      </c>
      <c r="C175" s="66">
        <f t="shared" si="39"/>
        <v>0</v>
      </c>
      <c r="D175" s="105">
        <f t="shared" si="40"/>
        <v>0</v>
      </c>
      <c r="E175" s="88"/>
      <c r="G175" s="277"/>
      <c r="H175" s="254"/>
    </row>
    <row r="176" spans="1:8" ht="20.100000000000001" customHeight="1" x14ac:dyDescent="0.25">
      <c r="A176" s="68" t="str">
        <f t="shared" si="42"/>
        <v xml:space="preserve"> </v>
      </c>
      <c r="B176" s="373" t="str">
        <f t="shared" si="41"/>
        <v xml:space="preserve"> </v>
      </c>
      <c r="C176" s="66">
        <f t="shared" si="39"/>
        <v>0</v>
      </c>
      <c r="D176" s="105">
        <f t="shared" si="40"/>
        <v>0</v>
      </c>
      <c r="E176" s="88"/>
      <c r="G176" s="277"/>
      <c r="H176" s="254"/>
    </row>
    <row r="177" spans="1:8" ht="20.100000000000001" customHeight="1" x14ac:dyDescent="0.25">
      <c r="A177" s="68" t="str">
        <f t="shared" si="42"/>
        <v xml:space="preserve"> </v>
      </c>
      <c r="B177" s="373" t="str">
        <f t="shared" si="41"/>
        <v xml:space="preserve"> </v>
      </c>
      <c r="C177" s="66">
        <f t="shared" si="39"/>
        <v>0</v>
      </c>
      <c r="D177" s="105">
        <f t="shared" si="40"/>
        <v>0</v>
      </c>
      <c r="E177" s="88"/>
      <c r="G177" s="277"/>
      <c r="H177" s="254"/>
    </row>
    <row r="178" spans="1:8" ht="20.100000000000001" customHeight="1" x14ac:dyDescent="0.25">
      <c r="A178" s="68" t="str">
        <f t="shared" si="42"/>
        <v xml:space="preserve"> </v>
      </c>
      <c r="B178" s="373" t="str">
        <f t="shared" si="41"/>
        <v xml:space="preserve"> </v>
      </c>
      <c r="C178" s="66">
        <f t="shared" si="39"/>
        <v>0</v>
      </c>
      <c r="D178" s="105">
        <f t="shared" si="40"/>
        <v>0</v>
      </c>
      <c r="E178" s="88"/>
      <c r="G178" s="277"/>
      <c r="H178" s="254"/>
    </row>
    <row r="179" spans="1:8" ht="20.100000000000001" customHeight="1" x14ac:dyDescent="0.25">
      <c r="A179" s="68" t="str">
        <f t="shared" si="42"/>
        <v xml:space="preserve"> </v>
      </c>
      <c r="B179" s="373" t="str">
        <f t="shared" si="41"/>
        <v xml:space="preserve"> </v>
      </c>
      <c r="C179" s="66">
        <f t="shared" si="39"/>
        <v>0</v>
      </c>
      <c r="D179" s="105">
        <f t="shared" si="40"/>
        <v>0</v>
      </c>
      <c r="E179" s="88"/>
      <c r="G179" s="277"/>
      <c r="H179" s="254"/>
    </row>
    <row r="180" spans="1:8" ht="20.100000000000001" customHeight="1" x14ac:dyDescent="0.25">
      <c r="A180" s="68" t="str">
        <f t="shared" si="42"/>
        <v xml:space="preserve"> </v>
      </c>
      <c r="B180" s="373" t="str">
        <f t="shared" si="41"/>
        <v xml:space="preserve"> </v>
      </c>
      <c r="C180" s="66">
        <f t="shared" si="39"/>
        <v>0</v>
      </c>
      <c r="D180" s="105">
        <f t="shared" si="40"/>
        <v>0</v>
      </c>
      <c r="E180" s="88"/>
      <c r="G180" s="277"/>
      <c r="H180" s="254"/>
    </row>
    <row r="181" spans="1:8" ht="20.100000000000001" customHeight="1" x14ac:dyDescent="0.25">
      <c r="A181" s="68" t="str">
        <f t="shared" si="42"/>
        <v xml:space="preserve"> </v>
      </c>
      <c r="B181" s="373" t="str">
        <f t="shared" si="41"/>
        <v xml:space="preserve"> </v>
      </c>
      <c r="C181" s="66">
        <f t="shared" si="39"/>
        <v>0</v>
      </c>
      <c r="D181" s="105">
        <f t="shared" si="40"/>
        <v>0</v>
      </c>
      <c r="E181" s="88"/>
      <c r="G181" s="219"/>
      <c r="H181" s="255"/>
    </row>
    <row r="182" spans="1:8" ht="20.100000000000001" customHeight="1" x14ac:dyDescent="0.25">
      <c r="A182" s="68" t="str">
        <f t="shared" si="42"/>
        <v xml:space="preserve"> </v>
      </c>
      <c r="B182" s="373" t="str">
        <f t="shared" si="41"/>
        <v xml:space="preserve"> </v>
      </c>
      <c r="C182" s="66">
        <f t="shared" si="39"/>
        <v>0</v>
      </c>
      <c r="D182" s="105">
        <f t="shared" si="40"/>
        <v>0</v>
      </c>
      <c r="E182" s="88"/>
      <c r="G182" s="256"/>
      <c r="H182" s="255"/>
    </row>
    <row r="183" spans="1:8" ht="20.100000000000001" customHeight="1" x14ac:dyDescent="0.25">
      <c r="A183" s="68" t="str">
        <f t="shared" si="42"/>
        <v xml:space="preserve"> </v>
      </c>
      <c r="B183" s="373" t="str">
        <f t="shared" si="41"/>
        <v xml:space="preserve"> </v>
      </c>
      <c r="C183" s="66">
        <f t="shared" si="39"/>
        <v>0</v>
      </c>
      <c r="D183" s="105">
        <f t="shared" si="40"/>
        <v>0</v>
      </c>
      <c r="E183" s="88"/>
      <c r="G183" s="256"/>
      <c r="H183" s="255"/>
    </row>
    <row r="184" spans="1:8" ht="20.100000000000001" customHeight="1" x14ac:dyDescent="0.25">
      <c r="A184" s="68" t="str">
        <f t="shared" si="42"/>
        <v xml:space="preserve"> </v>
      </c>
      <c r="B184" s="373" t="str">
        <f t="shared" si="41"/>
        <v xml:space="preserve"> </v>
      </c>
      <c r="C184" s="66">
        <f t="shared" si="39"/>
        <v>0</v>
      </c>
      <c r="D184" s="105">
        <f t="shared" si="40"/>
        <v>0</v>
      </c>
      <c r="E184" s="88"/>
      <c r="G184" s="256"/>
      <c r="H184" s="255"/>
    </row>
    <row r="185" spans="1:8" ht="20.100000000000001" customHeight="1" x14ac:dyDescent="0.25">
      <c r="A185" s="68" t="str">
        <f t="shared" si="42"/>
        <v xml:space="preserve"> </v>
      </c>
      <c r="B185" s="373" t="str">
        <f t="shared" si="41"/>
        <v xml:space="preserve"> </v>
      </c>
      <c r="C185" s="66">
        <f t="shared" si="39"/>
        <v>0</v>
      </c>
      <c r="D185" s="105">
        <f t="shared" si="40"/>
        <v>0</v>
      </c>
      <c r="E185" s="88"/>
      <c r="G185" s="256"/>
      <c r="H185" s="255"/>
    </row>
    <row r="186" spans="1:8" ht="20.100000000000001" customHeight="1" x14ac:dyDescent="0.25">
      <c r="A186" s="68" t="str">
        <f t="shared" si="42"/>
        <v xml:space="preserve"> </v>
      </c>
      <c r="B186" s="373" t="str">
        <f t="shared" si="41"/>
        <v xml:space="preserve"> </v>
      </c>
      <c r="C186" s="66">
        <f t="shared" si="39"/>
        <v>0</v>
      </c>
      <c r="D186" s="105">
        <f t="shared" si="40"/>
        <v>0</v>
      </c>
      <c r="E186" s="88"/>
      <c r="G186" s="256"/>
      <c r="H186" s="255"/>
    </row>
    <row r="187" spans="1:8" ht="20.100000000000001" customHeight="1" x14ac:dyDescent="0.25">
      <c r="A187" s="68" t="str">
        <f t="shared" si="42"/>
        <v xml:space="preserve"> </v>
      </c>
      <c r="B187" s="373" t="str">
        <f t="shared" si="41"/>
        <v xml:space="preserve"> </v>
      </c>
      <c r="C187" s="66">
        <f t="shared" ref="C187" si="45">IFERROR(VLOOKUP(J187,Tabla_Items,2,FALSE),G187)</f>
        <v>0</v>
      </c>
      <c r="D187" s="105">
        <f t="shared" ref="D187" si="46">IFERROR(VLOOKUP(J187,Tabla_Items,3,FALSE),H187)</f>
        <v>0</v>
      </c>
      <c r="E187" s="88"/>
      <c r="G187" s="234"/>
      <c r="H187" s="255"/>
    </row>
    <row r="188" spans="1:8" ht="20.100000000000001" customHeight="1" x14ac:dyDescent="0.25">
      <c r="A188" s="68" t="str">
        <f t="shared" si="42"/>
        <v xml:space="preserve"> </v>
      </c>
      <c r="B188" s="373" t="str">
        <f t="shared" si="41"/>
        <v xml:space="preserve"> </v>
      </c>
      <c r="C188" s="66">
        <f t="shared" si="39"/>
        <v>0</v>
      </c>
      <c r="D188" s="105">
        <f t="shared" si="40"/>
        <v>0</v>
      </c>
      <c r="E188" s="88"/>
      <c r="G188" s="221"/>
      <c r="H188" s="255"/>
    </row>
    <row r="189" spans="1:8" ht="20.100000000000001" customHeight="1" x14ac:dyDescent="0.25">
      <c r="A189" s="68" t="str">
        <f t="shared" si="42"/>
        <v xml:space="preserve"> </v>
      </c>
      <c r="B189" s="373" t="str">
        <f t="shared" si="41"/>
        <v xml:space="preserve"> </v>
      </c>
      <c r="C189" s="66">
        <f t="shared" ref="C189:C190" si="47">IFERROR(VLOOKUP(J189,Tabla_Items,2,FALSE),G189)</f>
        <v>0</v>
      </c>
      <c r="D189" s="105">
        <f t="shared" ref="D189:D190" si="48">IFERROR(VLOOKUP(J189,Tabla_Items,3,FALSE),H189)</f>
        <v>0</v>
      </c>
      <c r="E189" s="88"/>
      <c r="G189" s="257"/>
      <c r="H189" s="255"/>
    </row>
    <row r="190" spans="1:8" ht="20.100000000000001" customHeight="1" x14ac:dyDescent="0.25">
      <c r="A190" s="68" t="str">
        <f t="shared" si="42"/>
        <v xml:space="preserve"> </v>
      </c>
      <c r="B190" s="373" t="str">
        <f t="shared" si="41"/>
        <v xml:space="preserve"> </v>
      </c>
      <c r="C190" s="66">
        <f t="shared" si="47"/>
        <v>0</v>
      </c>
      <c r="D190" s="105">
        <f t="shared" si="48"/>
        <v>0</v>
      </c>
      <c r="E190" s="88"/>
      <c r="G190" s="257"/>
      <c r="H190" s="255"/>
    </row>
    <row r="191" spans="1:8" ht="20.100000000000001" customHeight="1" x14ac:dyDescent="0.25">
      <c r="A191" s="68" t="str">
        <f t="shared" si="42"/>
        <v xml:space="preserve"> </v>
      </c>
      <c r="B191" s="373" t="str">
        <f t="shared" si="41"/>
        <v xml:space="preserve"> </v>
      </c>
      <c r="C191" s="66">
        <f t="shared" ref="C191" si="49">IFERROR(VLOOKUP(J191,Tabla_Items,2,FALSE),G191)</f>
        <v>0</v>
      </c>
      <c r="D191" s="105">
        <f t="shared" ref="D191" si="50">IFERROR(VLOOKUP(J191,Tabla_Items,3,FALSE),H191)</f>
        <v>0</v>
      </c>
      <c r="E191" s="88"/>
      <c r="G191" s="257"/>
      <c r="H191" s="255"/>
    </row>
    <row r="192" spans="1:8" ht="20.100000000000001" customHeight="1" x14ac:dyDescent="0.25">
      <c r="A192" s="68" t="str">
        <f t="shared" si="42"/>
        <v xml:space="preserve"> </v>
      </c>
      <c r="B192" s="373" t="str">
        <f t="shared" si="41"/>
        <v xml:space="preserve"> </v>
      </c>
      <c r="C192" s="66">
        <f t="shared" si="39"/>
        <v>0</v>
      </c>
      <c r="D192" s="105">
        <f t="shared" si="40"/>
        <v>0</v>
      </c>
      <c r="E192" s="88"/>
      <c r="G192" s="257"/>
      <c r="H192" s="255"/>
    </row>
    <row r="193" spans="1:8" ht="20.100000000000001" customHeight="1" x14ac:dyDescent="0.25">
      <c r="A193" s="68" t="str">
        <f t="shared" si="42"/>
        <v xml:space="preserve"> </v>
      </c>
      <c r="B193" s="373" t="str">
        <f t="shared" si="41"/>
        <v xml:space="preserve"> </v>
      </c>
      <c r="C193" s="66">
        <f t="shared" si="39"/>
        <v>0</v>
      </c>
      <c r="D193" s="105">
        <f t="shared" si="40"/>
        <v>0</v>
      </c>
      <c r="E193" s="88"/>
      <c r="G193" s="257"/>
      <c r="H193" s="255"/>
    </row>
    <row r="194" spans="1:8" ht="20.100000000000001" customHeight="1" x14ac:dyDescent="0.25">
      <c r="A194" s="68" t="str">
        <f t="shared" si="42"/>
        <v xml:space="preserve"> </v>
      </c>
      <c r="B194" s="373" t="str">
        <f t="shared" si="41"/>
        <v xml:space="preserve"> </v>
      </c>
      <c r="C194" s="66">
        <f t="shared" si="39"/>
        <v>0</v>
      </c>
      <c r="D194" s="105">
        <f t="shared" si="40"/>
        <v>0</v>
      </c>
      <c r="E194" s="88"/>
      <c r="G194" s="257"/>
      <c r="H194" s="255"/>
    </row>
    <row r="195" spans="1:8" ht="20.100000000000001" customHeight="1" x14ac:dyDescent="0.25">
      <c r="A195" s="68" t="str">
        <f t="shared" si="42"/>
        <v xml:space="preserve"> </v>
      </c>
      <c r="B195" s="373" t="str">
        <f t="shared" si="41"/>
        <v xml:space="preserve"> </v>
      </c>
      <c r="C195" s="66">
        <f t="shared" si="39"/>
        <v>0</v>
      </c>
      <c r="D195" s="105">
        <f t="shared" si="40"/>
        <v>0</v>
      </c>
      <c r="E195" s="88"/>
      <c r="G195" s="257"/>
      <c r="H195" s="255"/>
    </row>
    <row r="196" spans="1:8" ht="20.100000000000001" customHeight="1" x14ac:dyDescent="0.25">
      <c r="A196" s="68" t="str">
        <f t="shared" si="42"/>
        <v xml:space="preserve"> </v>
      </c>
      <c r="B196" s="373" t="str">
        <f t="shared" si="41"/>
        <v xml:space="preserve"> </v>
      </c>
      <c r="C196" s="66">
        <f t="shared" si="39"/>
        <v>0</v>
      </c>
      <c r="D196" s="105">
        <f t="shared" si="40"/>
        <v>0</v>
      </c>
      <c r="E196" s="88"/>
      <c r="G196" s="221"/>
      <c r="H196" s="255"/>
    </row>
    <row r="197" spans="1:8" ht="20.100000000000001" customHeight="1" x14ac:dyDescent="0.25">
      <c r="A197" s="68" t="str">
        <f t="shared" si="42"/>
        <v xml:space="preserve"> </v>
      </c>
      <c r="B197" s="373" t="str">
        <f t="shared" si="41"/>
        <v xml:space="preserve"> </v>
      </c>
      <c r="C197" s="66">
        <f t="shared" si="39"/>
        <v>0</v>
      </c>
      <c r="D197" s="105">
        <f t="shared" si="40"/>
        <v>0</v>
      </c>
      <c r="E197" s="88"/>
      <c r="G197" s="221"/>
      <c r="H197" s="255"/>
    </row>
    <row r="198" spans="1:8" ht="20.100000000000001" customHeight="1" x14ac:dyDescent="0.25">
      <c r="A198" s="68" t="str">
        <f t="shared" si="42"/>
        <v xml:space="preserve"> </v>
      </c>
      <c r="B198" s="373" t="str">
        <f t="shared" si="41"/>
        <v xml:space="preserve"> </v>
      </c>
      <c r="C198" s="66">
        <f t="shared" si="39"/>
        <v>0</v>
      </c>
      <c r="D198" s="105">
        <f t="shared" si="40"/>
        <v>0</v>
      </c>
      <c r="E198" s="88"/>
      <c r="G198" s="221"/>
      <c r="H198" s="255"/>
    </row>
    <row r="199" spans="1:8" ht="20.100000000000001" customHeight="1" x14ac:dyDescent="0.25">
      <c r="A199" s="68" t="str">
        <f t="shared" si="42"/>
        <v xml:space="preserve"> </v>
      </c>
      <c r="B199" s="373" t="str">
        <f t="shared" si="41"/>
        <v xml:space="preserve"> </v>
      </c>
      <c r="C199" s="66">
        <f t="shared" si="39"/>
        <v>0</v>
      </c>
      <c r="D199" s="105">
        <f t="shared" si="40"/>
        <v>0</v>
      </c>
      <c r="E199" s="88"/>
      <c r="G199" s="221"/>
      <c r="H199" s="255"/>
    </row>
    <row r="200" spans="1:8" ht="20.100000000000001" customHeight="1" x14ac:dyDescent="0.25">
      <c r="A200" s="68" t="str">
        <f t="shared" si="42"/>
        <v xml:space="preserve"> </v>
      </c>
      <c r="B200" s="373" t="str">
        <f t="shared" si="41"/>
        <v xml:space="preserve"> </v>
      </c>
      <c r="C200" s="66">
        <f t="shared" si="39"/>
        <v>0</v>
      </c>
      <c r="D200" s="105">
        <f t="shared" si="40"/>
        <v>0</v>
      </c>
      <c r="E200" s="88"/>
      <c r="G200" s="221"/>
      <c r="H200" s="255"/>
    </row>
    <row r="201" spans="1:8" ht="20.100000000000001" customHeight="1" x14ac:dyDescent="0.25">
      <c r="A201" s="68" t="str">
        <f t="shared" si="42"/>
        <v xml:space="preserve"> </v>
      </c>
      <c r="B201" s="373" t="str">
        <f t="shared" si="41"/>
        <v xml:space="preserve"> </v>
      </c>
      <c r="C201" s="295">
        <f t="shared" si="39"/>
        <v>0</v>
      </c>
      <c r="D201" s="105">
        <f t="shared" si="40"/>
        <v>0</v>
      </c>
      <c r="E201" s="88"/>
      <c r="G201" s="221"/>
      <c r="H201" s="255"/>
    </row>
    <row r="202" spans="1:8" ht="20.100000000000001" customHeight="1" x14ac:dyDescent="0.25">
      <c r="A202" s="68" t="str">
        <f t="shared" si="42"/>
        <v xml:space="preserve"> </v>
      </c>
      <c r="B202" s="373" t="str">
        <f t="shared" si="41"/>
        <v xml:space="preserve"> </v>
      </c>
      <c r="C202" s="295">
        <f t="shared" si="39"/>
        <v>0</v>
      </c>
      <c r="D202" s="105">
        <f t="shared" si="40"/>
        <v>0</v>
      </c>
      <c r="E202" s="88"/>
      <c r="G202" s="221"/>
      <c r="H202" s="255"/>
    </row>
    <row r="203" spans="1:8" ht="20.100000000000001" customHeight="1" x14ac:dyDescent="0.25">
      <c r="A203" s="68" t="str">
        <f t="shared" si="42"/>
        <v xml:space="preserve"> </v>
      </c>
      <c r="B203" s="373" t="str">
        <f t="shared" si="41"/>
        <v xml:space="preserve"> </v>
      </c>
      <c r="C203" s="66">
        <f t="shared" si="39"/>
        <v>0</v>
      </c>
      <c r="D203" s="105">
        <f t="shared" si="40"/>
        <v>0</v>
      </c>
      <c r="E203" s="88"/>
      <c r="G203" s="257"/>
      <c r="H203" s="258"/>
    </row>
    <row r="204" spans="1:8" ht="20.100000000000001" customHeight="1" x14ac:dyDescent="0.25">
      <c r="A204" s="68" t="str">
        <f t="shared" si="42"/>
        <v xml:space="preserve"> </v>
      </c>
      <c r="B204" s="373" t="str">
        <f t="shared" si="41"/>
        <v xml:space="preserve"> </v>
      </c>
      <c r="C204" s="66">
        <f t="shared" si="39"/>
        <v>0</v>
      </c>
      <c r="D204" s="105">
        <f t="shared" si="40"/>
        <v>0</v>
      </c>
      <c r="E204" s="88"/>
      <c r="G204" s="257"/>
      <c r="H204" s="258"/>
    </row>
    <row r="205" spans="1:8" ht="20.100000000000001" customHeight="1" x14ac:dyDescent="0.25">
      <c r="A205" s="68" t="str">
        <f t="shared" si="42"/>
        <v xml:space="preserve"> </v>
      </c>
      <c r="B205" s="373" t="str">
        <f t="shared" si="41"/>
        <v xml:space="preserve"> </v>
      </c>
      <c r="C205" s="66">
        <f t="shared" si="39"/>
        <v>0</v>
      </c>
      <c r="D205" s="105">
        <f t="shared" si="40"/>
        <v>0</v>
      </c>
      <c r="E205" s="88"/>
      <c r="G205" s="257"/>
      <c r="H205" s="258"/>
    </row>
    <row r="206" spans="1:8" ht="20.100000000000001" customHeight="1" thickBot="1" x14ac:dyDescent="0.3">
      <c r="A206" s="68" t="str">
        <f t="shared" si="42"/>
        <v xml:space="preserve"> </v>
      </c>
      <c r="B206" s="373" t="str">
        <f t="shared" si="41"/>
        <v xml:space="preserve"> </v>
      </c>
      <c r="C206" s="66">
        <f t="shared" ref="C206:C273" si="51">IFERROR(VLOOKUP(J206,Tabla_Items,2,FALSE),G206)</f>
        <v>0</v>
      </c>
      <c r="D206" s="105">
        <f t="shared" ref="D206:D273" si="52">IFERROR(VLOOKUP(J206,Tabla_Items,3,FALSE),H206)</f>
        <v>0</v>
      </c>
      <c r="E206" s="88"/>
      <c r="G206" s="259"/>
      <c r="H206" s="260"/>
    </row>
    <row r="207" spans="1:8" ht="20.100000000000001" customHeight="1" thickBot="1" x14ac:dyDescent="0.3">
      <c r="A207" s="68" t="str">
        <f t="shared" si="42"/>
        <v xml:space="preserve"> </v>
      </c>
      <c r="B207" s="373" t="str">
        <f t="shared" si="41"/>
        <v xml:space="preserve"> </v>
      </c>
      <c r="C207" s="315">
        <f t="shared" si="51"/>
        <v>0</v>
      </c>
      <c r="D207" s="105">
        <f t="shared" si="52"/>
        <v>0</v>
      </c>
      <c r="E207" s="88"/>
      <c r="G207" s="271"/>
      <c r="H207" s="242"/>
    </row>
    <row r="208" spans="1:8" ht="20.100000000000001" customHeight="1" x14ac:dyDescent="0.25">
      <c r="A208" s="68" t="str">
        <f t="shared" si="42"/>
        <v xml:space="preserve"> </v>
      </c>
      <c r="B208" s="373" t="str">
        <f t="shared" si="41"/>
        <v xml:space="preserve"> </v>
      </c>
      <c r="C208" s="315">
        <f t="shared" si="51"/>
        <v>0</v>
      </c>
      <c r="D208" s="105">
        <f t="shared" si="52"/>
        <v>0</v>
      </c>
      <c r="E208" s="88"/>
      <c r="G208" s="261"/>
      <c r="H208" s="247"/>
    </row>
    <row r="209" spans="1:8" ht="20.100000000000001" customHeight="1" x14ac:dyDescent="0.25">
      <c r="A209" s="68" t="str">
        <f t="shared" si="42"/>
        <v xml:space="preserve"> </v>
      </c>
      <c r="B209" s="373" t="str">
        <f t="shared" si="41"/>
        <v xml:space="preserve"> </v>
      </c>
      <c r="C209" s="66">
        <f t="shared" ref="C209:C212" si="53">IFERROR(VLOOKUP(J209,Tabla_Items,2,FALSE),G209)</f>
        <v>0</v>
      </c>
      <c r="D209" s="105">
        <f t="shared" ref="D209:D212" si="54">IFERROR(VLOOKUP(J209,Tabla_Items,3,FALSE),H209)</f>
        <v>0</v>
      </c>
      <c r="E209" s="88"/>
      <c r="G209" s="235"/>
      <c r="H209" s="241"/>
    </row>
    <row r="210" spans="1:8" ht="20.100000000000001" customHeight="1" x14ac:dyDescent="0.25">
      <c r="A210" s="68" t="str">
        <f t="shared" si="42"/>
        <v xml:space="preserve"> </v>
      </c>
      <c r="B210" s="373" t="str">
        <f t="shared" si="41"/>
        <v xml:space="preserve"> </v>
      </c>
      <c r="C210" s="66">
        <f t="shared" si="53"/>
        <v>0</v>
      </c>
      <c r="D210" s="105">
        <f t="shared" si="54"/>
        <v>0</v>
      </c>
      <c r="E210" s="88"/>
      <c r="G210" s="262"/>
      <c r="H210" s="241"/>
    </row>
    <row r="211" spans="1:8" ht="20.100000000000001" customHeight="1" x14ac:dyDescent="0.25">
      <c r="A211" s="68" t="str">
        <f t="shared" si="42"/>
        <v xml:space="preserve"> </v>
      </c>
      <c r="B211" s="373" t="str">
        <f t="shared" si="41"/>
        <v xml:space="preserve"> </v>
      </c>
      <c r="C211" s="66">
        <f t="shared" si="53"/>
        <v>0</v>
      </c>
      <c r="D211" s="105">
        <f t="shared" si="54"/>
        <v>0</v>
      </c>
      <c r="E211" s="88"/>
      <c r="G211" s="262"/>
      <c r="H211" s="241"/>
    </row>
    <row r="212" spans="1:8" ht="20.100000000000001" customHeight="1" x14ac:dyDescent="0.25">
      <c r="A212" s="68" t="str">
        <f t="shared" si="42"/>
        <v xml:space="preserve"> </v>
      </c>
      <c r="B212" s="373" t="str">
        <f t="shared" si="41"/>
        <v xml:space="preserve"> </v>
      </c>
      <c r="C212" s="66">
        <f t="shared" si="53"/>
        <v>0</v>
      </c>
      <c r="D212" s="105">
        <f t="shared" si="54"/>
        <v>0</v>
      </c>
      <c r="E212" s="88"/>
      <c r="G212" s="262"/>
      <c r="H212" s="241"/>
    </row>
    <row r="213" spans="1:8" ht="20.100000000000001" customHeight="1" x14ac:dyDescent="0.25">
      <c r="A213" s="68" t="str">
        <f t="shared" si="42"/>
        <v xml:space="preserve"> </v>
      </c>
      <c r="B213" s="373" t="str">
        <f t="shared" si="41"/>
        <v xml:space="preserve"> </v>
      </c>
      <c r="C213" s="315">
        <f t="shared" si="51"/>
        <v>0</v>
      </c>
      <c r="D213" s="105">
        <f t="shared" si="52"/>
        <v>0</v>
      </c>
      <c r="E213" s="88"/>
      <c r="G213" s="262"/>
      <c r="H213" s="241"/>
    </row>
    <row r="214" spans="1:8" ht="20.100000000000001" customHeight="1" x14ac:dyDescent="0.25">
      <c r="A214" s="68" t="str">
        <f t="shared" si="42"/>
        <v xml:space="preserve"> </v>
      </c>
      <c r="B214" s="373" t="str">
        <f t="shared" si="41"/>
        <v xml:space="preserve"> </v>
      </c>
      <c r="C214" s="66">
        <f t="shared" si="51"/>
        <v>0</v>
      </c>
      <c r="D214" s="105">
        <f t="shared" si="52"/>
        <v>0</v>
      </c>
      <c r="E214" s="88"/>
      <c r="G214" s="252"/>
      <c r="H214" s="249"/>
    </row>
    <row r="215" spans="1:8" ht="20.100000000000001" customHeight="1" x14ac:dyDescent="0.25">
      <c r="A215" s="68" t="str">
        <f t="shared" si="42"/>
        <v xml:space="preserve"> </v>
      </c>
      <c r="B215" s="373" t="str">
        <f t="shared" si="41"/>
        <v xml:space="preserve"> </v>
      </c>
      <c r="C215" s="66">
        <f t="shared" si="51"/>
        <v>0</v>
      </c>
      <c r="D215" s="105">
        <f t="shared" si="52"/>
        <v>0</v>
      </c>
      <c r="E215" s="88"/>
      <c r="G215" s="252"/>
      <c r="H215" s="249"/>
    </row>
    <row r="216" spans="1:8" ht="20.100000000000001" customHeight="1" x14ac:dyDescent="0.25">
      <c r="A216" s="68" t="str">
        <f t="shared" si="42"/>
        <v xml:space="preserve"> </v>
      </c>
      <c r="B216" s="373" t="str">
        <f t="shared" si="41"/>
        <v xml:space="preserve"> </v>
      </c>
      <c r="C216" s="66">
        <f t="shared" ref="C216:C218" si="55">IFERROR(VLOOKUP(J216,Tabla_Items,2,FALSE),G216)</f>
        <v>0</v>
      </c>
      <c r="D216" s="105">
        <f t="shared" ref="D216:D218" si="56">IFERROR(VLOOKUP(J216,Tabla_Items,3,FALSE),H216)</f>
        <v>0</v>
      </c>
      <c r="E216" s="88"/>
      <c r="G216" s="252"/>
      <c r="H216" s="241"/>
    </row>
    <row r="217" spans="1:8" ht="20.100000000000001" customHeight="1" x14ac:dyDescent="0.25">
      <c r="A217" s="68" t="str">
        <f t="shared" si="42"/>
        <v xml:space="preserve"> </v>
      </c>
      <c r="B217" s="373" t="str">
        <f t="shared" si="41"/>
        <v xml:space="preserve"> </v>
      </c>
      <c r="C217" s="66">
        <f t="shared" si="55"/>
        <v>0</v>
      </c>
      <c r="D217" s="105">
        <f t="shared" si="56"/>
        <v>0</v>
      </c>
      <c r="E217" s="88"/>
      <c r="G217" s="252"/>
      <c r="H217" s="241"/>
    </row>
    <row r="218" spans="1:8" ht="20.100000000000001" customHeight="1" x14ac:dyDescent="0.25">
      <c r="A218" s="68" t="str">
        <f t="shared" si="42"/>
        <v xml:space="preserve"> </v>
      </c>
      <c r="B218" s="373" t="str">
        <f t="shared" si="41"/>
        <v xml:space="preserve"> </v>
      </c>
      <c r="C218" s="66">
        <f t="shared" si="55"/>
        <v>0</v>
      </c>
      <c r="D218" s="105">
        <f t="shared" si="56"/>
        <v>0</v>
      </c>
      <c r="E218" s="88"/>
      <c r="G218" s="252"/>
      <c r="H218" s="241"/>
    </row>
    <row r="219" spans="1:8" ht="20.100000000000001" customHeight="1" x14ac:dyDescent="0.25">
      <c r="A219" s="68" t="str">
        <f t="shared" si="42"/>
        <v xml:space="preserve"> </v>
      </c>
      <c r="B219" s="373" t="str">
        <f t="shared" si="41"/>
        <v xml:space="preserve"> </v>
      </c>
      <c r="C219" s="66">
        <f t="shared" si="51"/>
        <v>0</v>
      </c>
      <c r="D219" s="105">
        <f t="shared" si="52"/>
        <v>0</v>
      </c>
      <c r="E219" s="88"/>
      <c r="G219" s="252"/>
      <c r="H219" s="241"/>
    </row>
    <row r="220" spans="1:8" ht="20.100000000000001" customHeight="1" x14ac:dyDescent="0.25">
      <c r="A220" s="68" t="str">
        <f t="shared" si="42"/>
        <v xml:space="preserve"> </v>
      </c>
      <c r="B220" s="373" t="str">
        <f t="shared" si="41"/>
        <v xml:space="preserve"> </v>
      </c>
      <c r="C220" s="66">
        <f t="shared" si="51"/>
        <v>0</v>
      </c>
      <c r="D220" s="105">
        <f t="shared" si="52"/>
        <v>0</v>
      </c>
      <c r="E220" s="88"/>
      <c r="G220" s="252"/>
      <c r="H220" s="241"/>
    </row>
    <row r="221" spans="1:8" ht="20.100000000000001" customHeight="1" x14ac:dyDescent="0.25">
      <c r="A221" s="68" t="str">
        <f t="shared" si="42"/>
        <v xml:space="preserve"> </v>
      </c>
      <c r="B221" s="373" t="str">
        <f t="shared" ref="B221:B284" si="57">A221</f>
        <v xml:space="preserve"> </v>
      </c>
      <c r="C221" s="315">
        <f t="shared" si="51"/>
        <v>0</v>
      </c>
      <c r="D221" s="105">
        <f t="shared" si="52"/>
        <v>0</v>
      </c>
      <c r="E221" s="88"/>
      <c r="G221" s="252"/>
      <c r="H221" s="249"/>
    </row>
    <row r="222" spans="1:8" ht="20.100000000000001" customHeight="1" x14ac:dyDescent="0.25">
      <c r="A222" s="68" t="str">
        <f t="shared" si="42"/>
        <v xml:space="preserve"> </v>
      </c>
      <c r="B222" s="373" t="str">
        <f t="shared" si="57"/>
        <v xml:space="preserve"> </v>
      </c>
      <c r="C222" s="66">
        <f t="shared" si="51"/>
        <v>0</v>
      </c>
      <c r="D222" s="105">
        <f t="shared" si="52"/>
        <v>0</v>
      </c>
      <c r="E222" s="88"/>
      <c r="G222" s="263"/>
      <c r="H222" s="241"/>
    </row>
    <row r="223" spans="1:8" ht="20.100000000000001" customHeight="1" x14ac:dyDescent="0.25">
      <c r="A223" s="68" t="str">
        <f t="shared" si="42"/>
        <v xml:space="preserve"> </v>
      </c>
      <c r="B223" s="373" t="str">
        <f t="shared" si="57"/>
        <v xml:space="preserve"> </v>
      </c>
      <c r="C223" s="315">
        <f t="shared" si="51"/>
        <v>0</v>
      </c>
      <c r="D223" s="105">
        <f t="shared" si="52"/>
        <v>0</v>
      </c>
      <c r="E223" s="88"/>
      <c r="G223" s="264"/>
      <c r="H223" s="241"/>
    </row>
    <row r="224" spans="1:8" ht="20.100000000000001" customHeight="1" x14ac:dyDescent="0.25">
      <c r="A224" s="68" t="str">
        <f t="shared" si="42"/>
        <v xml:space="preserve"> </v>
      </c>
      <c r="B224" s="373" t="str">
        <f t="shared" si="57"/>
        <v xml:space="preserve"> </v>
      </c>
      <c r="C224" s="66">
        <f t="shared" si="51"/>
        <v>0</v>
      </c>
      <c r="D224" s="105">
        <f t="shared" si="52"/>
        <v>0</v>
      </c>
      <c r="E224" s="88"/>
      <c r="G224" s="263"/>
      <c r="H224" s="241"/>
    </row>
    <row r="225" spans="1:8" ht="20.100000000000001" customHeight="1" x14ac:dyDescent="0.25">
      <c r="A225" s="68" t="str">
        <f t="shared" ref="A225:A288" si="58">IF(D225=0," ",A224+1)</f>
        <v xml:space="preserve"> </v>
      </c>
      <c r="B225" s="373" t="str">
        <f t="shared" si="57"/>
        <v xml:space="preserve"> </v>
      </c>
      <c r="C225" s="66">
        <f t="shared" si="51"/>
        <v>0</v>
      </c>
      <c r="D225" s="105">
        <f t="shared" si="52"/>
        <v>0</v>
      </c>
      <c r="E225" s="88"/>
      <c r="G225" s="263"/>
      <c r="H225" s="241"/>
    </row>
    <row r="226" spans="1:8" ht="20.100000000000001" customHeight="1" x14ac:dyDescent="0.25">
      <c r="A226" s="68" t="str">
        <f t="shared" si="58"/>
        <v xml:space="preserve"> </v>
      </c>
      <c r="B226" s="373" t="str">
        <f t="shared" si="57"/>
        <v xml:space="preserve"> </v>
      </c>
      <c r="C226" s="66">
        <f t="shared" si="51"/>
        <v>0</v>
      </c>
      <c r="D226" s="105">
        <f t="shared" si="52"/>
        <v>0</v>
      </c>
      <c r="E226" s="88"/>
      <c r="G226" s="263"/>
      <c r="H226" s="241"/>
    </row>
    <row r="227" spans="1:8" ht="20.100000000000001" customHeight="1" x14ac:dyDescent="0.25">
      <c r="A227" s="68" t="str">
        <f t="shared" si="58"/>
        <v xml:space="preserve"> </v>
      </c>
      <c r="B227" s="373" t="str">
        <f t="shared" si="57"/>
        <v xml:space="preserve"> </v>
      </c>
      <c r="C227" s="66">
        <f t="shared" si="51"/>
        <v>0</v>
      </c>
      <c r="D227" s="105">
        <f t="shared" si="52"/>
        <v>0</v>
      </c>
      <c r="E227" s="88"/>
      <c r="G227" s="263"/>
      <c r="H227" s="241"/>
    </row>
    <row r="228" spans="1:8" ht="20.100000000000001" customHeight="1" x14ac:dyDescent="0.25">
      <c r="A228" s="68" t="str">
        <f t="shared" si="58"/>
        <v xml:space="preserve"> </v>
      </c>
      <c r="B228" s="373" t="str">
        <f t="shared" si="57"/>
        <v xml:space="preserve"> </v>
      </c>
      <c r="C228" s="66">
        <f t="shared" si="51"/>
        <v>0</v>
      </c>
      <c r="D228" s="105">
        <f t="shared" si="52"/>
        <v>0</v>
      </c>
      <c r="E228" s="88"/>
      <c r="G228" s="265"/>
      <c r="H228" s="241"/>
    </row>
    <row r="229" spans="1:8" ht="20.100000000000001" customHeight="1" x14ac:dyDescent="0.25">
      <c r="A229" s="68" t="str">
        <f t="shared" si="58"/>
        <v xml:space="preserve"> </v>
      </c>
      <c r="B229" s="373" t="str">
        <f t="shared" si="57"/>
        <v xml:space="preserve"> </v>
      </c>
      <c r="C229" s="66">
        <f t="shared" si="51"/>
        <v>0</v>
      </c>
      <c r="D229" s="105">
        <f t="shared" si="52"/>
        <v>0</v>
      </c>
      <c r="E229" s="88"/>
      <c r="G229" s="263"/>
      <c r="H229" s="241"/>
    </row>
    <row r="230" spans="1:8" ht="20.100000000000001" customHeight="1" x14ac:dyDescent="0.25">
      <c r="A230" s="68" t="str">
        <f t="shared" si="58"/>
        <v xml:space="preserve"> </v>
      </c>
      <c r="B230" s="373" t="str">
        <f t="shared" si="57"/>
        <v xml:space="preserve"> </v>
      </c>
      <c r="C230" s="66">
        <f t="shared" ref="C230" si="59">IFERROR(VLOOKUP(J230,Tabla_Items,2,FALSE),G230)</f>
        <v>0</v>
      </c>
      <c r="D230" s="105">
        <f t="shared" ref="D230" si="60">IFERROR(VLOOKUP(J230,Tabla_Items,3,FALSE),H230)</f>
        <v>0</v>
      </c>
      <c r="E230" s="88"/>
      <c r="G230" s="263"/>
      <c r="H230" s="241"/>
    </row>
    <row r="231" spans="1:8" ht="20.100000000000001" customHeight="1" x14ac:dyDescent="0.25">
      <c r="A231" s="68" t="str">
        <f t="shared" si="58"/>
        <v xml:space="preserve"> </v>
      </c>
      <c r="B231" s="373" t="str">
        <f t="shared" si="57"/>
        <v xml:space="preserve"> </v>
      </c>
      <c r="C231" s="66">
        <f t="shared" si="51"/>
        <v>0</v>
      </c>
      <c r="D231" s="105">
        <f t="shared" si="52"/>
        <v>0</v>
      </c>
      <c r="E231" s="88"/>
      <c r="G231" s="263"/>
      <c r="H231" s="241"/>
    </row>
    <row r="232" spans="1:8" ht="20.100000000000001" customHeight="1" x14ac:dyDescent="0.25">
      <c r="A232" s="68" t="str">
        <f t="shared" si="58"/>
        <v xml:space="preserve"> </v>
      </c>
      <c r="B232" s="373" t="str">
        <f t="shared" si="57"/>
        <v xml:space="preserve"> </v>
      </c>
      <c r="C232" s="66">
        <f t="shared" si="51"/>
        <v>0</v>
      </c>
      <c r="D232" s="105">
        <f t="shared" si="52"/>
        <v>0</v>
      </c>
      <c r="E232" s="88"/>
      <c r="G232" s="263"/>
      <c r="H232" s="241"/>
    </row>
    <row r="233" spans="1:8" ht="20.100000000000001" customHeight="1" x14ac:dyDescent="0.25">
      <c r="A233" s="68" t="str">
        <f t="shared" si="58"/>
        <v xml:space="preserve"> </v>
      </c>
      <c r="B233" s="373" t="str">
        <f t="shared" si="57"/>
        <v xml:space="preserve"> </v>
      </c>
      <c r="C233" s="66">
        <f t="shared" si="51"/>
        <v>0</v>
      </c>
      <c r="D233" s="105">
        <f t="shared" si="52"/>
        <v>0</v>
      </c>
      <c r="E233" s="88"/>
      <c r="G233" s="263"/>
      <c r="H233" s="241"/>
    </row>
    <row r="234" spans="1:8" ht="20.100000000000001" customHeight="1" x14ac:dyDescent="0.25">
      <c r="A234" s="68" t="str">
        <f t="shared" si="58"/>
        <v xml:space="preserve"> </v>
      </c>
      <c r="B234" s="373" t="str">
        <f t="shared" si="57"/>
        <v xml:space="preserve"> </v>
      </c>
      <c r="C234" s="66">
        <f t="shared" si="51"/>
        <v>0</v>
      </c>
      <c r="D234" s="105">
        <f t="shared" si="52"/>
        <v>0</v>
      </c>
      <c r="E234" s="88"/>
      <c r="G234" s="263"/>
      <c r="H234" s="241"/>
    </row>
    <row r="235" spans="1:8" ht="20.100000000000001" customHeight="1" x14ac:dyDescent="0.25">
      <c r="A235" s="68" t="str">
        <f t="shared" si="58"/>
        <v xml:space="preserve"> </v>
      </c>
      <c r="B235" s="373" t="str">
        <f t="shared" si="57"/>
        <v xml:space="preserve"> </v>
      </c>
      <c r="C235" s="66">
        <f t="shared" si="51"/>
        <v>0</v>
      </c>
      <c r="D235" s="105">
        <f t="shared" si="52"/>
        <v>0</v>
      </c>
      <c r="E235" s="88"/>
      <c r="G235" s="263"/>
      <c r="H235" s="241"/>
    </row>
    <row r="236" spans="1:8" ht="20.100000000000001" customHeight="1" x14ac:dyDescent="0.25">
      <c r="A236" s="68" t="str">
        <f t="shared" si="58"/>
        <v xml:space="preserve"> </v>
      </c>
      <c r="B236" s="373" t="str">
        <f t="shared" si="57"/>
        <v xml:space="preserve"> </v>
      </c>
      <c r="C236" s="66">
        <f t="shared" si="51"/>
        <v>0</v>
      </c>
      <c r="D236" s="105">
        <f t="shared" si="52"/>
        <v>0</v>
      </c>
      <c r="E236" s="88"/>
      <c r="G236" s="263"/>
      <c r="H236" s="241"/>
    </row>
    <row r="237" spans="1:8" ht="20.100000000000001" customHeight="1" x14ac:dyDescent="0.25">
      <c r="A237" s="68" t="str">
        <f t="shared" si="58"/>
        <v xml:space="preserve"> </v>
      </c>
      <c r="B237" s="373" t="str">
        <f t="shared" si="57"/>
        <v xml:space="preserve"> </v>
      </c>
      <c r="C237" s="66">
        <f t="shared" si="51"/>
        <v>0</v>
      </c>
      <c r="D237" s="105">
        <f t="shared" si="52"/>
        <v>0</v>
      </c>
      <c r="E237" s="88"/>
      <c r="G237" s="263"/>
      <c r="H237" s="241"/>
    </row>
    <row r="238" spans="1:8" ht="20.100000000000001" customHeight="1" x14ac:dyDescent="0.25">
      <c r="A238" s="68" t="str">
        <f t="shared" si="58"/>
        <v xml:space="preserve"> </v>
      </c>
      <c r="B238" s="373" t="str">
        <f t="shared" si="57"/>
        <v xml:space="preserve"> </v>
      </c>
      <c r="C238" s="66">
        <f t="shared" si="51"/>
        <v>0</v>
      </c>
      <c r="D238" s="105">
        <f t="shared" si="52"/>
        <v>0</v>
      </c>
      <c r="E238" s="88"/>
      <c r="G238" s="263"/>
      <c r="H238" s="241"/>
    </row>
    <row r="239" spans="1:8" ht="20.100000000000001" customHeight="1" x14ac:dyDescent="0.25">
      <c r="A239" s="68" t="str">
        <f t="shared" si="58"/>
        <v xml:space="preserve"> </v>
      </c>
      <c r="B239" s="373" t="str">
        <f t="shared" si="57"/>
        <v xml:space="preserve"> </v>
      </c>
      <c r="C239" s="66">
        <f t="shared" si="51"/>
        <v>0</v>
      </c>
      <c r="D239" s="105">
        <f t="shared" si="52"/>
        <v>0</v>
      </c>
      <c r="E239" s="88"/>
      <c r="G239" s="263"/>
      <c r="H239" s="241"/>
    </row>
    <row r="240" spans="1:8" ht="20.100000000000001" customHeight="1" x14ac:dyDescent="0.25">
      <c r="A240" s="68" t="str">
        <f t="shared" si="58"/>
        <v xml:space="preserve"> </v>
      </c>
      <c r="B240" s="373" t="str">
        <f t="shared" si="57"/>
        <v xml:space="preserve"> </v>
      </c>
      <c r="C240" s="66">
        <f t="shared" si="51"/>
        <v>0</v>
      </c>
      <c r="D240" s="105">
        <f t="shared" si="52"/>
        <v>0</v>
      </c>
      <c r="E240" s="88"/>
      <c r="G240" s="264"/>
      <c r="H240" s="241"/>
    </row>
    <row r="241" spans="1:8" ht="20.100000000000001" customHeight="1" x14ac:dyDescent="0.25">
      <c r="A241" s="68" t="str">
        <f t="shared" si="58"/>
        <v xml:space="preserve"> </v>
      </c>
      <c r="B241" s="373" t="str">
        <f t="shared" si="57"/>
        <v xml:space="preserve"> </v>
      </c>
      <c r="C241" s="66">
        <f t="shared" si="51"/>
        <v>0</v>
      </c>
      <c r="D241" s="105">
        <f t="shared" si="52"/>
        <v>0</v>
      </c>
      <c r="E241" s="88"/>
      <c r="G241" s="263"/>
      <c r="H241" s="241"/>
    </row>
    <row r="242" spans="1:8" ht="20.100000000000001" customHeight="1" x14ac:dyDescent="0.25">
      <c r="A242" s="68" t="str">
        <f t="shared" si="58"/>
        <v xml:space="preserve"> </v>
      </c>
      <c r="B242" s="373" t="str">
        <f t="shared" si="57"/>
        <v xml:space="preserve"> </v>
      </c>
      <c r="C242" s="66">
        <f t="shared" si="51"/>
        <v>0</v>
      </c>
      <c r="D242" s="105">
        <f t="shared" si="52"/>
        <v>0</v>
      </c>
      <c r="E242" s="88"/>
      <c r="G242" s="263"/>
      <c r="H242" s="241"/>
    </row>
    <row r="243" spans="1:8" ht="20.100000000000001" customHeight="1" x14ac:dyDescent="0.25">
      <c r="A243" s="68" t="str">
        <f t="shared" si="58"/>
        <v xml:space="preserve"> </v>
      </c>
      <c r="B243" s="373" t="str">
        <f t="shared" si="57"/>
        <v xml:space="preserve"> </v>
      </c>
      <c r="C243" s="66">
        <f t="shared" si="51"/>
        <v>0</v>
      </c>
      <c r="D243" s="105">
        <f t="shared" si="52"/>
        <v>0</v>
      </c>
      <c r="E243" s="88"/>
      <c r="G243" s="265"/>
      <c r="H243" s="241"/>
    </row>
    <row r="244" spans="1:8" ht="20.100000000000001" customHeight="1" x14ac:dyDescent="0.25">
      <c r="A244" s="68" t="str">
        <f t="shared" si="58"/>
        <v xml:space="preserve"> </v>
      </c>
      <c r="B244" s="373" t="str">
        <f t="shared" si="57"/>
        <v xml:space="preserve"> </v>
      </c>
      <c r="C244" s="66">
        <f t="shared" si="51"/>
        <v>0</v>
      </c>
      <c r="D244" s="105">
        <f t="shared" si="52"/>
        <v>0</v>
      </c>
      <c r="E244" s="88"/>
      <c r="G244" s="263"/>
      <c r="H244" s="241"/>
    </row>
    <row r="245" spans="1:8" ht="20.100000000000001" customHeight="1" x14ac:dyDescent="0.25">
      <c r="A245" s="68" t="str">
        <f t="shared" si="58"/>
        <v xml:space="preserve"> </v>
      </c>
      <c r="B245" s="373" t="str">
        <f t="shared" si="57"/>
        <v xml:space="preserve"> </v>
      </c>
      <c r="C245" s="66">
        <f t="shared" si="51"/>
        <v>0</v>
      </c>
      <c r="D245" s="105">
        <f t="shared" si="52"/>
        <v>0</v>
      </c>
      <c r="E245" s="88"/>
      <c r="G245" s="263"/>
      <c r="H245" s="241"/>
    </row>
    <row r="246" spans="1:8" ht="20.100000000000001" customHeight="1" x14ac:dyDescent="0.25">
      <c r="A246" s="68" t="str">
        <f t="shared" si="58"/>
        <v xml:space="preserve"> </v>
      </c>
      <c r="B246" s="373" t="str">
        <f t="shared" si="57"/>
        <v xml:space="preserve"> </v>
      </c>
      <c r="C246" s="66">
        <f t="shared" si="51"/>
        <v>0</v>
      </c>
      <c r="D246" s="105">
        <f t="shared" si="52"/>
        <v>0</v>
      </c>
      <c r="E246" s="88"/>
      <c r="G246" s="263"/>
      <c r="H246" s="241"/>
    </row>
    <row r="247" spans="1:8" ht="20.100000000000001" customHeight="1" x14ac:dyDescent="0.25">
      <c r="A247" s="68" t="str">
        <f t="shared" si="58"/>
        <v xml:space="preserve"> </v>
      </c>
      <c r="B247" s="373" t="str">
        <f t="shared" si="57"/>
        <v xml:space="preserve"> </v>
      </c>
      <c r="C247" s="66">
        <f t="shared" si="51"/>
        <v>0</v>
      </c>
      <c r="D247" s="105">
        <f t="shared" si="52"/>
        <v>0</v>
      </c>
      <c r="E247" s="88"/>
      <c r="G247" s="263"/>
      <c r="H247" s="241"/>
    </row>
    <row r="248" spans="1:8" ht="20.100000000000001" customHeight="1" x14ac:dyDescent="0.25">
      <c r="A248" s="68" t="str">
        <f t="shared" si="58"/>
        <v xml:space="preserve"> </v>
      </c>
      <c r="B248" s="373" t="str">
        <f t="shared" si="57"/>
        <v xml:space="preserve"> </v>
      </c>
      <c r="C248" s="66">
        <f t="shared" si="51"/>
        <v>0</v>
      </c>
      <c r="D248" s="105">
        <f t="shared" si="52"/>
        <v>0</v>
      </c>
      <c r="E248" s="88"/>
      <c r="G248" s="263"/>
      <c r="H248" s="241"/>
    </row>
    <row r="249" spans="1:8" ht="20.100000000000001" customHeight="1" x14ac:dyDescent="0.25">
      <c r="A249" s="68" t="str">
        <f t="shared" si="58"/>
        <v xml:space="preserve"> </v>
      </c>
      <c r="B249" s="373" t="str">
        <f t="shared" si="57"/>
        <v xml:space="preserve"> </v>
      </c>
      <c r="C249" s="66">
        <f t="shared" si="51"/>
        <v>0</v>
      </c>
      <c r="D249" s="105">
        <f t="shared" si="52"/>
        <v>0</v>
      </c>
      <c r="E249" s="88"/>
      <c r="G249" s="263"/>
      <c r="H249" s="241"/>
    </row>
    <row r="250" spans="1:8" ht="20.100000000000001" customHeight="1" x14ac:dyDescent="0.25">
      <c r="A250" s="68" t="str">
        <f t="shared" si="58"/>
        <v xml:space="preserve"> </v>
      </c>
      <c r="B250" s="373" t="str">
        <f t="shared" si="57"/>
        <v xml:space="preserve"> </v>
      </c>
      <c r="C250" s="66">
        <f t="shared" ref="C250" si="61">IFERROR(VLOOKUP(J250,Tabla_Items,2,FALSE),G250)</f>
        <v>0</v>
      </c>
      <c r="D250" s="105">
        <f t="shared" ref="D250" si="62">IFERROR(VLOOKUP(J250,Tabla_Items,3,FALSE),H250)</f>
        <v>0</v>
      </c>
      <c r="E250" s="88"/>
      <c r="G250" s="263"/>
      <c r="H250" s="241"/>
    </row>
    <row r="251" spans="1:8" ht="20.100000000000001" customHeight="1" x14ac:dyDescent="0.25">
      <c r="A251" s="68" t="str">
        <f t="shared" si="58"/>
        <v xml:space="preserve"> </v>
      </c>
      <c r="B251" s="373" t="str">
        <f t="shared" si="57"/>
        <v xml:space="preserve"> </v>
      </c>
      <c r="C251" s="66">
        <f t="shared" si="51"/>
        <v>0</v>
      </c>
      <c r="D251" s="105">
        <f t="shared" si="52"/>
        <v>0</v>
      </c>
      <c r="E251" s="88"/>
      <c r="G251" s="263"/>
      <c r="H251" s="241"/>
    </row>
    <row r="252" spans="1:8" ht="20.100000000000001" customHeight="1" x14ac:dyDescent="0.25">
      <c r="A252" s="68" t="str">
        <f t="shared" si="58"/>
        <v xml:space="preserve"> </v>
      </c>
      <c r="B252" s="373" t="str">
        <f t="shared" si="57"/>
        <v xml:space="preserve"> </v>
      </c>
      <c r="C252" s="66">
        <f t="shared" si="51"/>
        <v>0</v>
      </c>
      <c r="D252" s="105">
        <f t="shared" si="52"/>
        <v>0</v>
      </c>
      <c r="E252" s="88"/>
      <c r="G252" s="263"/>
      <c r="H252" s="241"/>
    </row>
    <row r="253" spans="1:8" ht="20.100000000000001" customHeight="1" x14ac:dyDescent="0.25">
      <c r="A253" s="68" t="str">
        <f t="shared" si="58"/>
        <v xml:space="preserve"> </v>
      </c>
      <c r="B253" s="373" t="str">
        <f t="shared" si="57"/>
        <v xml:space="preserve"> </v>
      </c>
      <c r="C253" s="66">
        <f t="shared" si="51"/>
        <v>0</v>
      </c>
      <c r="D253" s="105">
        <f t="shared" si="52"/>
        <v>0</v>
      </c>
      <c r="E253" s="88"/>
      <c r="G253" s="263"/>
      <c r="H253" s="241"/>
    </row>
    <row r="254" spans="1:8" ht="20.100000000000001" customHeight="1" x14ac:dyDescent="0.25">
      <c r="A254" s="68" t="str">
        <f t="shared" si="58"/>
        <v xml:space="preserve"> </v>
      </c>
      <c r="B254" s="373" t="str">
        <f t="shared" si="57"/>
        <v xml:space="preserve"> </v>
      </c>
      <c r="C254" s="295">
        <f t="shared" ref="C254" si="63">IFERROR(VLOOKUP(J254,Tabla_Items,2,FALSE),G254)</f>
        <v>0</v>
      </c>
      <c r="D254" s="105">
        <f t="shared" ref="D254" si="64">IFERROR(VLOOKUP(J254,Tabla_Items,3,FALSE),H254)</f>
        <v>0</v>
      </c>
      <c r="E254" s="88"/>
      <c r="G254" s="263"/>
      <c r="H254" s="241"/>
    </row>
    <row r="255" spans="1:8" ht="20.100000000000001" customHeight="1" x14ac:dyDescent="0.25">
      <c r="A255" s="68" t="str">
        <f t="shared" si="58"/>
        <v xml:space="preserve"> </v>
      </c>
      <c r="B255" s="373" t="str">
        <f t="shared" si="57"/>
        <v xml:space="preserve"> </v>
      </c>
      <c r="C255" s="295">
        <f t="shared" ref="C255" si="65">IFERROR(VLOOKUP(J255,Tabla_Items,2,FALSE),G255)</f>
        <v>0</v>
      </c>
      <c r="D255" s="105">
        <f t="shared" ref="D255" si="66">IFERROR(VLOOKUP(J255,Tabla_Items,3,FALSE),H255)</f>
        <v>0</v>
      </c>
      <c r="E255" s="88"/>
      <c r="G255" s="263"/>
      <c r="H255" s="241"/>
    </row>
    <row r="256" spans="1:8" ht="20.100000000000001" customHeight="1" x14ac:dyDescent="0.25">
      <c r="A256" s="68" t="str">
        <f t="shared" si="58"/>
        <v xml:space="preserve"> </v>
      </c>
      <c r="B256" s="373" t="str">
        <f t="shared" si="57"/>
        <v xml:space="preserve"> </v>
      </c>
      <c r="C256" s="66">
        <f t="shared" si="51"/>
        <v>0</v>
      </c>
      <c r="D256" s="105">
        <f t="shared" si="52"/>
        <v>0</v>
      </c>
      <c r="E256" s="88"/>
      <c r="G256" s="263"/>
      <c r="H256" s="241"/>
    </row>
    <row r="257" spans="1:8" ht="20.100000000000001" customHeight="1" x14ac:dyDescent="0.25">
      <c r="A257" s="68" t="str">
        <f t="shared" si="58"/>
        <v xml:space="preserve"> </v>
      </c>
      <c r="B257" s="373" t="str">
        <f t="shared" si="57"/>
        <v xml:space="preserve"> </v>
      </c>
      <c r="C257" s="66">
        <f t="shared" ref="C257:C270" si="67">IFERROR(VLOOKUP(J257,Tabla_Items,2,FALSE),G257)</f>
        <v>0</v>
      </c>
      <c r="D257" s="105">
        <f t="shared" ref="D257:D270" si="68">IFERROR(VLOOKUP(J257,Tabla_Items,3,FALSE),H257)</f>
        <v>0</v>
      </c>
      <c r="E257" s="88"/>
      <c r="G257" s="265"/>
      <c r="H257" s="241"/>
    </row>
    <row r="258" spans="1:8" ht="20.100000000000001" customHeight="1" x14ac:dyDescent="0.25">
      <c r="A258" s="68" t="str">
        <f t="shared" si="58"/>
        <v xml:space="preserve"> </v>
      </c>
      <c r="B258" s="373" t="str">
        <f t="shared" si="57"/>
        <v xml:space="preserve"> </v>
      </c>
      <c r="C258" s="66">
        <f t="shared" si="67"/>
        <v>0</v>
      </c>
      <c r="D258" s="105">
        <f t="shared" si="68"/>
        <v>0</v>
      </c>
      <c r="E258" s="88"/>
      <c r="G258" s="266"/>
      <c r="H258" s="241"/>
    </row>
    <row r="259" spans="1:8" ht="20.100000000000001" customHeight="1" x14ac:dyDescent="0.25">
      <c r="A259" s="68" t="str">
        <f t="shared" si="58"/>
        <v xml:space="preserve"> </v>
      </c>
      <c r="B259" s="373" t="str">
        <f t="shared" si="57"/>
        <v xml:space="preserve"> </v>
      </c>
      <c r="C259" s="66">
        <f t="shared" si="67"/>
        <v>0</v>
      </c>
      <c r="D259" s="105">
        <f t="shared" si="68"/>
        <v>0</v>
      </c>
      <c r="E259" s="88"/>
      <c r="G259" s="265"/>
      <c r="H259" s="241"/>
    </row>
    <row r="260" spans="1:8" ht="20.100000000000001" customHeight="1" x14ac:dyDescent="0.25">
      <c r="A260" s="68" t="str">
        <f t="shared" si="58"/>
        <v xml:space="preserve"> </v>
      </c>
      <c r="B260" s="373" t="str">
        <f t="shared" si="57"/>
        <v xml:space="preserve"> </v>
      </c>
      <c r="C260" s="66">
        <f t="shared" si="67"/>
        <v>0</v>
      </c>
      <c r="D260" s="105">
        <f t="shared" si="68"/>
        <v>0</v>
      </c>
      <c r="E260" s="88"/>
      <c r="G260" s="266"/>
      <c r="H260" s="241"/>
    </row>
    <row r="261" spans="1:8" ht="20.100000000000001" customHeight="1" thickBot="1" x14ac:dyDescent="0.3">
      <c r="A261" s="68" t="str">
        <f t="shared" si="58"/>
        <v xml:space="preserve"> </v>
      </c>
      <c r="B261" s="373" t="str">
        <f t="shared" si="57"/>
        <v xml:space="preserve"> </v>
      </c>
      <c r="C261" s="66">
        <f t="shared" si="67"/>
        <v>0</v>
      </c>
      <c r="D261" s="105">
        <f t="shared" si="68"/>
        <v>0</v>
      </c>
      <c r="E261" s="88"/>
      <c r="G261" s="281"/>
      <c r="H261" s="282"/>
    </row>
    <row r="262" spans="1:8" ht="20.100000000000001" customHeight="1" thickBot="1" x14ac:dyDescent="0.3">
      <c r="A262" s="68" t="str">
        <f t="shared" si="58"/>
        <v xml:space="preserve"> </v>
      </c>
      <c r="B262" s="373" t="str">
        <f t="shared" si="57"/>
        <v xml:space="preserve"> </v>
      </c>
      <c r="C262" s="66">
        <f t="shared" si="67"/>
        <v>0</v>
      </c>
      <c r="D262" s="105">
        <f t="shared" si="68"/>
        <v>0</v>
      </c>
      <c r="E262" s="88"/>
      <c r="G262" s="288"/>
      <c r="H262" s="293"/>
    </row>
    <row r="263" spans="1:8" ht="20.100000000000001" customHeight="1" x14ac:dyDescent="0.25">
      <c r="A263" s="68" t="str">
        <f t="shared" si="58"/>
        <v xml:space="preserve"> </v>
      </c>
      <c r="B263" s="373" t="str">
        <f t="shared" si="57"/>
        <v xml:space="preserve"> </v>
      </c>
      <c r="C263" s="66">
        <f t="shared" si="67"/>
        <v>0</v>
      </c>
      <c r="D263" s="105">
        <f t="shared" si="68"/>
        <v>0</v>
      </c>
      <c r="E263" s="88"/>
      <c r="G263" s="290"/>
      <c r="H263" s="267"/>
    </row>
    <row r="264" spans="1:8" ht="20.100000000000001" customHeight="1" x14ac:dyDescent="0.25">
      <c r="A264" s="68" t="str">
        <f t="shared" si="58"/>
        <v xml:space="preserve"> </v>
      </c>
      <c r="B264" s="373" t="str">
        <f t="shared" si="57"/>
        <v xml:space="preserve"> </v>
      </c>
      <c r="C264" s="66">
        <f t="shared" si="67"/>
        <v>0</v>
      </c>
      <c r="D264" s="105">
        <f t="shared" si="68"/>
        <v>0</v>
      </c>
      <c r="E264" s="88"/>
      <c r="G264" s="291"/>
      <c r="H264" s="241"/>
    </row>
    <row r="265" spans="1:8" ht="20.100000000000001" customHeight="1" x14ac:dyDescent="0.25">
      <c r="A265" s="68" t="str">
        <f t="shared" si="58"/>
        <v xml:space="preserve"> </v>
      </c>
      <c r="B265" s="373" t="str">
        <f t="shared" si="57"/>
        <v xml:space="preserve"> </v>
      </c>
      <c r="C265" s="66">
        <f t="shared" si="67"/>
        <v>0</v>
      </c>
      <c r="D265" s="105">
        <f t="shared" si="68"/>
        <v>0</v>
      </c>
      <c r="E265" s="88"/>
      <c r="G265" s="291"/>
      <c r="H265" s="241"/>
    </row>
    <row r="266" spans="1:8" ht="20.100000000000001" customHeight="1" x14ac:dyDescent="0.25">
      <c r="A266" s="68" t="str">
        <f t="shared" si="58"/>
        <v xml:space="preserve"> </v>
      </c>
      <c r="B266" s="373" t="str">
        <f t="shared" si="57"/>
        <v xml:space="preserve"> </v>
      </c>
      <c r="C266" s="66">
        <f t="shared" si="67"/>
        <v>0</v>
      </c>
      <c r="D266" s="105">
        <f t="shared" si="68"/>
        <v>0</v>
      </c>
      <c r="E266" s="88"/>
      <c r="G266" s="291"/>
      <c r="H266" s="241"/>
    </row>
    <row r="267" spans="1:8" ht="20.100000000000001" customHeight="1" x14ac:dyDescent="0.25">
      <c r="A267" s="68" t="str">
        <f t="shared" si="58"/>
        <v xml:space="preserve"> </v>
      </c>
      <c r="B267" s="373" t="str">
        <f t="shared" si="57"/>
        <v xml:space="preserve"> </v>
      </c>
      <c r="C267" s="66">
        <f t="shared" si="67"/>
        <v>0</v>
      </c>
      <c r="D267" s="105">
        <f t="shared" si="68"/>
        <v>0</v>
      </c>
      <c r="E267" s="88"/>
      <c r="G267" s="291"/>
      <c r="H267" s="241"/>
    </row>
    <row r="268" spans="1:8" ht="20.100000000000001" customHeight="1" x14ac:dyDescent="0.25">
      <c r="A268" s="68" t="str">
        <f t="shared" si="58"/>
        <v xml:space="preserve"> </v>
      </c>
      <c r="B268" s="373" t="str">
        <f t="shared" si="57"/>
        <v xml:space="preserve"> </v>
      </c>
      <c r="C268" s="66">
        <f t="shared" si="67"/>
        <v>0</v>
      </c>
      <c r="D268" s="105">
        <f t="shared" si="68"/>
        <v>0</v>
      </c>
      <c r="E268" s="88"/>
      <c r="G268" s="291"/>
      <c r="H268" s="241"/>
    </row>
    <row r="269" spans="1:8" ht="20.100000000000001" customHeight="1" x14ac:dyDescent="0.25">
      <c r="A269" s="68" t="str">
        <f t="shared" si="58"/>
        <v xml:space="preserve"> </v>
      </c>
      <c r="B269" s="373" t="str">
        <f t="shared" si="57"/>
        <v xml:space="preserve"> </v>
      </c>
      <c r="C269" s="66">
        <f t="shared" si="67"/>
        <v>0</v>
      </c>
      <c r="D269" s="105">
        <f t="shared" si="68"/>
        <v>0</v>
      </c>
      <c r="E269" s="88"/>
      <c r="G269" s="291"/>
      <c r="H269" s="241"/>
    </row>
    <row r="270" spans="1:8" ht="20.100000000000001" customHeight="1" x14ac:dyDescent="0.25">
      <c r="A270" s="68" t="str">
        <f t="shared" si="58"/>
        <v xml:space="preserve"> </v>
      </c>
      <c r="B270" s="373" t="str">
        <f t="shared" si="57"/>
        <v xml:space="preserve"> </v>
      </c>
      <c r="C270" s="66">
        <f t="shared" si="67"/>
        <v>0</v>
      </c>
      <c r="D270" s="105">
        <f t="shared" si="68"/>
        <v>0</v>
      </c>
      <c r="E270" s="88"/>
      <c r="G270" s="291"/>
      <c r="H270" s="241"/>
    </row>
    <row r="271" spans="1:8" ht="20.100000000000001" customHeight="1" x14ac:dyDescent="0.25">
      <c r="A271" s="68" t="str">
        <f t="shared" si="58"/>
        <v xml:space="preserve"> </v>
      </c>
      <c r="B271" s="373" t="str">
        <f t="shared" si="57"/>
        <v xml:space="preserve"> </v>
      </c>
      <c r="C271" s="66">
        <f t="shared" ref="C271:C272" si="69">IFERROR(VLOOKUP(J271,Tabla_Items,2,FALSE),G271)</f>
        <v>0</v>
      </c>
      <c r="D271" s="105">
        <f t="shared" ref="D271:D272" si="70">IFERROR(VLOOKUP(J271,Tabla_Items,3,FALSE),H271)</f>
        <v>0</v>
      </c>
      <c r="E271" s="88"/>
      <c r="G271" s="291"/>
      <c r="H271" s="241"/>
    </row>
    <row r="272" spans="1:8" ht="20.100000000000001" customHeight="1" x14ac:dyDescent="0.25">
      <c r="A272" s="68" t="str">
        <f t="shared" si="58"/>
        <v xml:space="preserve"> </v>
      </c>
      <c r="B272" s="373" t="str">
        <f t="shared" si="57"/>
        <v xml:space="preserve"> </v>
      </c>
      <c r="C272" s="66">
        <f t="shared" si="69"/>
        <v>0</v>
      </c>
      <c r="D272" s="105">
        <f t="shared" si="70"/>
        <v>0</v>
      </c>
      <c r="E272" s="88"/>
      <c r="G272" s="291"/>
      <c r="H272" s="241"/>
    </row>
    <row r="273" spans="1:8" ht="20.100000000000001" customHeight="1" x14ac:dyDescent="0.25">
      <c r="A273" s="68" t="str">
        <f t="shared" si="58"/>
        <v xml:space="preserve"> </v>
      </c>
      <c r="B273" s="373" t="str">
        <f t="shared" si="57"/>
        <v xml:space="preserve"> </v>
      </c>
      <c r="C273" s="66">
        <f t="shared" si="51"/>
        <v>0</v>
      </c>
      <c r="D273" s="105">
        <f t="shared" si="52"/>
        <v>0</v>
      </c>
      <c r="E273" s="88"/>
      <c r="G273" s="291"/>
      <c r="H273" s="241"/>
    </row>
    <row r="274" spans="1:8" ht="20.100000000000001" customHeight="1" x14ac:dyDescent="0.25">
      <c r="A274" s="68" t="str">
        <f t="shared" si="58"/>
        <v xml:space="preserve"> </v>
      </c>
      <c r="B274" s="373" t="str">
        <f t="shared" si="57"/>
        <v xml:space="preserve"> </v>
      </c>
      <c r="C274" s="131">
        <f t="shared" ref="C274:C276" si="71">IFERROR(VLOOKUP(J274,Tabla_Items,2,FALSE),G274)</f>
        <v>0</v>
      </c>
      <c r="D274" s="105">
        <f t="shared" ref="D274:D276" si="72">IFERROR(VLOOKUP(J274,Tabla_Items,3,FALSE),H274)</f>
        <v>0</v>
      </c>
      <c r="E274" s="88"/>
      <c r="G274" s="291"/>
      <c r="H274" s="241"/>
    </row>
    <row r="275" spans="1:8" ht="20.100000000000001" customHeight="1" x14ac:dyDescent="0.25">
      <c r="A275" s="68" t="str">
        <f t="shared" si="58"/>
        <v xml:space="preserve"> </v>
      </c>
      <c r="B275" s="373" t="str">
        <f t="shared" si="57"/>
        <v xml:space="preserve"> </v>
      </c>
      <c r="C275" s="131">
        <f t="shared" si="71"/>
        <v>0</v>
      </c>
      <c r="D275" s="105">
        <f t="shared" si="72"/>
        <v>0</v>
      </c>
      <c r="E275" s="88"/>
      <c r="G275" s="291"/>
      <c r="H275" s="241"/>
    </row>
    <row r="276" spans="1:8" ht="20.100000000000001" customHeight="1" x14ac:dyDescent="0.25">
      <c r="A276" s="68" t="str">
        <f t="shared" si="58"/>
        <v xml:space="preserve"> </v>
      </c>
      <c r="B276" s="373" t="str">
        <f t="shared" si="57"/>
        <v xml:space="preserve"> </v>
      </c>
      <c r="C276" s="131">
        <f t="shared" si="71"/>
        <v>0</v>
      </c>
      <c r="D276" s="105">
        <f t="shared" si="72"/>
        <v>0</v>
      </c>
      <c r="E276" s="88"/>
      <c r="G276" s="291"/>
      <c r="H276" s="241"/>
    </row>
    <row r="277" spans="1:8" ht="20.100000000000001" customHeight="1" x14ac:dyDescent="0.25">
      <c r="A277" s="68" t="str">
        <f t="shared" si="58"/>
        <v xml:space="preserve"> </v>
      </c>
      <c r="B277" s="373" t="str">
        <f t="shared" si="57"/>
        <v xml:space="preserve"> </v>
      </c>
      <c r="C277" s="66">
        <f t="shared" ref="C277:C297" si="73">IFERROR(VLOOKUP(J277,Tabla_Items,2,FALSE),G277)</f>
        <v>0</v>
      </c>
      <c r="D277" s="105">
        <f t="shared" ref="D277:D297" si="74">IFERROR(VLOOKUP(J277,Tabla_Items,3,FALSE),H277)</f>
        <v>0</v>
      </c>
      <c r="E277" s="88"/>
      <c r="G277" s="291"/>
      <c r="H277" s="241"/>
    </row>
    <row r="278" spans="1:8" ht="20.100000000000001" customHeight="1" thickBot="1" x14ac:dyDescent="0.3">
      <c r="A278" s="68" t="str">
        <f t="shared" si="58"/>
        <v xml:space="preserve"> </v>
      </c>
      <c r="B278" s="373" t="str">
        <f t="shared" si="57"/>
        <v xml:space="preserve"> </v>
      </c>
      <c r="C278" s="284">
        <f t="shared" si="73"/>
        <v>0</v>
      </c>
      <c r="D278" s="105">
        <f t="shared" si="74"/>
        <v>0</v>
      </c>
      <c r="E278" s="88"/>
      <c r="G278" s="292"/>
      <c r="H278" s="282"/>
    </row>
    <row r="279" spans="1:8" ht="20.100000000000001" customHeight="1" thickBot="1" x14ac:dyDescent="0.3">
      <c r="A279" s="68" t="str">
        <f t="shared" si="58"/>
        <v xml:space="preserve"> </v>
      </c>
      <c r="B279" s="373" t="str">
        <f t="shared" si="57"/>
        <v xml:space="preserve"> </v>
      </c>
      <c r="C279" s="286">
        <f t="shared" si="73"/>
        <v>0</v>
      </c>
      <c r="D279" s="283">
        <f t="shared" si="74"/>
        <v>0</v>
      </c>
      <c r="E279" s="88"/>
      <c r="G279" s="289"/>
      <c r="H279" s="294"/>
    </row>
    <row r="280" spans="1:8" ht="20.100000000000001" customHeight="1" x14ac:dyDescent="0.25">
      <c r="A280" s="68" t="str">
        <f t="shared" si="58"/>
        <v xml:space="preserve"> </v>
      </c>
      <c r="B280" s="373" t="str">
        <f t="shared" si="57"/>
        <v xml:space="preserve"> </v>
      </c>
      <c r="C280" s="285">
        <f t="shared" si="73"/>
        <v>0</v>
      </c>
      <c r="D280" s="105">
        <f t="shared" si="74"/>
        <v>0</v>
      </c>
      <c r="E280" s="88"/>
      <c r="G280" s="278"/>
      <c r="H280" s="240"/>
    </row>
    <row r="281" spans="1:8" ht="20.100000000000001" customHeight="1" x14ac:dyDescent="0.25">
      <c r="A281" s="68" t="str">
        <f t="shared" si="58"/>
        <v xml:space="preserve"> </v>
      </c>
      <c r="B281" s="373" t="str">
        <f t="shared" si="57"/>
        <v xml:space="preserve"> </v>
      </c>
      <c r="C281" s="131">
        <f t="shared" si="73"/>
        <v>0</v>
      </c>
      <c r="D281" s="105">
        <f t="shared" si="74"/>
        <v>0</v>
      </c>
      <c r="E281" s="88"/>
      <c r="G281" s="278"/>
      <c r="H281" s="240"/>
    </row>
    <row r="282" spans="1:8" ht="20.100000000000001" customHeight="1" thickBot="1" x14ac:dyDescent="0.3">
      <c r="A282" s="68" t="str">
        <f t="shared" si="58"/>
        <v xml:space="preserve"> </v>
      </c>
      <c r="B282" s="373" t="str">
        <f t="shared" si="57"/>
        <v xml:space="preserve"> </v>
      </c>
      <c r="C282" s="131">
        <f t="shared" ref="C282:C287" si="75">IFERROR(VLOOKUP(J282,Tabla_Items,2,FALSE),G282)</f>
        <v>0</v>
      </c>
      <c r="D282" s="105">
        <f t="shared" ref="D282:D287" si="76">IFERROR(VLOOKUP(J282,Tabla_Items,3,FALSE),H282)</f>
        <v>0</v>
      </c>
      <c r="E282" s="88"/>
      <c r="G282" s="279"/>
      <c r="H282" s="280"/>
    </row>
    <row r="283" spans="1:8" ht="20.100000000000001" customHeight="1" thickBot="1" x14ac:dyDescent="0.3">
      <c r="A283" s="68" t="str">
        <f t="shared" si="58"/>
        <v xml:space="preserve"> </v>
      </c>
      <c r="B283" s="373" t="str">
        <f t="shared" si="57"/>
        <v xml:space="preserve"> </v>
      </c>
      <c r="C283" s="131">
        <f t="shared" si="75"/>
        <v>0</v>
      </c>
      <c r="D283" s="105">
        <f t="shared" si="76"/>
        <v>0</v>
      </c>
      <c r="E283" s="88"/>
      <c r="G283" s="227"/>
      <c r="H283" s="248"/>
    </row>
    <row r="284" spans="1:8" ht="20.100000000000001" customHeight="1" thickBot="1" x14ac:dyDescent="0.3">
      <c r="A284" s="68" t="str">
        <f t="shared" si="58"/>
        <v xml:space="preserve"> </v>
      </c>
      <c r="B284" s="373" t="str">
        <f t="shared" si="57"/>
        <v xml:space="preserve"> </v>
      </c>
      <c r="C284" s="131">
        <f t="shared" si="75"/>
        <v>0</v>
      </c>
      <c r="D284" s="105">
        <f t="shared" si="76"/>
        <v>0</v>
      </c>
      <c r="E284" s="88"/>
      <c r="G284" s="234"/>
      <c r="H284" s="240"/>
    </row>
    <row r="285" spans="1:8" ht="20.100000000000001" customHeight="1" thickBot="1" x14ac:dyDescent="0.3">
      <c r="A285" s="68" t="str">
        <f t="shared" si="58"/>
        <v xml:space="preserve"> </v>
      </c>
      <c r="B285" s="373" t="str">
        <f t="shared" ref="B285:B297" si="77">A285</f>
        <v xml:space="preserve"> </v>
      </c>
      <c r="C285" s="131">
        <f t="shared" si="75"/>
        <v>0</v>
      </c>
      <c r="D285" s="105">
        <f t="shared" si="76"/>
        <v>0</v>
      </c>
      <c r="E285" s="88"/>
      <c r="G285" s="212"/>
      <c r="H285" s="233"/>
    </row>
    <row r="286" spans="1:8" ht="20.100000000000001" customHeight="1" x14ac:dyDescent="0.25">
      <c r="A286" s="68" t="str">
        <f t="shared" si="58"/>
        <v xml:space="preserve"> </v>
      </c>
      <c r="B286" s="373" t="str">
        <f t="shared" si="77"/>
        <v xml:space="preserve"> </v>
      </c>
      <c r="C286" s="131">
        <f t="shared" si="75"/>
        <v>0</v>
      </c>
      <c r="D286" s="105">
        <f t="shared" si="76"/>
        <v>0</v>
      </c>
      <c r="E286" s="88"/>
      <c r="G286" s="287"/>
      <c r="H286" s="267"/>
    </row>
    <row r="287" spans="1:8" ht="20.100000000000001" customHeight="1" x14ac:dyDescent="0.25">
      <c r="A287" s="68" t="str">
        <f t="shared" si="58"/>
        <v xml:space="preserve"> </v>
      </c>
      <c r="B287" s="373" t="str">
        <f t="shared" si="77"/>
        <v xml:space="preserve"> </v>
      </c>
      <c r="C287" s="131">
        <f t="shared" si="75"/>
        <v>0</v>
      </c>
      <c r="D287" s="105">
        <f t="shared" si="76"/>
        <v>0</v>
      </c>
      <c r="E287" s="88"/>
      <c r="G287" s="235"/>
      <c r="H287" s="240"/>
    </row>
    <row r="288" spans="1:8" ht="20.100000000000001" customHeight="1" x14ac:dyDescent="0.25">
      <c r="A288" s="68" t="str">
        <f t="shared" si="58"/>
        <v xml:space="preserve"> </v>
      </c>
      <c r="B288" s="373" t="str">
        <f t="shared" si="77"/>
        <v xml:space="preserve"> </v>
      </c>
      <c r="C288" s="131">
        <f t="shared" si="73"/>
        <v>0</v>
      </c>
      <c r="D288" s="105">
        <f t="shared" si="74"/>
        <v>0</v>
      </c>
      <c r="E288" s="88"/>
      <c r="G288" s="263"/>
      <c r="H288" s="241"/>
    </row>
    <row r="289" spans="1:8" ht="20.100000000000001" customHeight="1" x14ac:dyDescent="0.25">
      <c r="A289" s="68" t="str">
        <f t="shared" ref="A289:A297" si="78">IF(D289=0," ",A288+1)</f>
        <v xml:space="preserve"> </v>
      </c>
      <c r="B289" s="373" t="str">
        <f t="shared" si="77"/>
        <v xml:space="preserve"> </v>
      </c>
      <c r="C289" s="131">
        <f t="shared" si="73"/>
        <v>0</v>
      </c>
      <c r="D289" s="105">
        <f t="shared" si="74"/>
        <v>0</v>
      </c>
      <c r="E289" s="88"/>
      <c r="G289" s="266"/>
      <c r="H289" s="241"/>
    </row>
    <row r="290" spans="1:8" ht="20.100000000000001" customHeight="1" x14ac:dyDescent="0.25">
      <c r="A290" s="68" t="str">
        <f t="shared" si="78"/>
        <v xml:space="preserve"> </v>
      </c>
      <c r="B290" s="373" t="str">
        <f t="shared" si="77"/>
        <v xml:space="preserve"> </v>
      </c>
      <c r="C290" s="131">
        <f t="shared" ref="C290" si="79">IFERROR(VLOOKUP(J290,Tabla_Items,2,FALSE),G290)</f>
        <v>0</v>
      </c>
      <c r="D290" s="105">
        <f t="shared" ref="D290" si="80">IFERROR(VLOOKUP(J290,Tabla_Items,3,FALSE),H290)</f>
        <v>0</v>
      </c>
      <c r="E290" s="88"/>
      <c r="G290" s="266"/>
      <c r="H290" s="241"/>
    </row>
    <row r="291" spans="1:8" ht="20.100000000000001" customHeight="1" x14ac:dyDescent="0.25">
      <c r="A291" s="68" t="str">
        <f t="shared" si="78"/>
        <v xml:space="preserve"> </v>
      </c>
      <c r="B291" s="373" t="str">
        <f t="shared" si="77"/>
        <v xml:space="preserve"> </v>
      </c>
      <c r="C291" s="131">
        <f t="shared" ref="C291:C292" si="81">IFERROR(VLOOKUP(J291,Tabla_Items,2,FALSE),G291)</f>
        <v>0</v>
      </c>
      <c r="D291" s="105">
        <f t="shared" ref="D291:D292" si="82">IFERROR(VLOOKUP(J291,Tabla_Items,3,FALSE),H291)</f>
        <v>0</v>
      </c>
      <c r="E291" s="88"/>
      <c r="G291" s="263"/>
      <c r="H291" s="241"/>
    </row>
    <row r="292" spans="1:8" ht="20.100000000000001" customHeight="1" x14ac:dyDescent="0.25">
      <c r="A292" s="68" t="str">
        <f t="shared" si="78"/>
        <v xml:space="preserve"> </v>
      </c>
      <c r="B292" s="373" t="str">
        <f t="shared" si="77"/>
        <v xml:space="preserve"> </v>
      </c>
      <c r="C292" s="131">
        <f t="shared" si="81"/>
        <v>0</v>
      </c>
      <c r="D292" s="105">
        <f t="shared" si="82"/>
        <v>0</v>
      </c>
      <c r="E292" s="88"/>
      <c r="G292" s="263"/>
      <c r="H292" s="240"/>
    </row>
    <row r="293" spans="1:8" ht="20.100000000000001" customHeight="1" x14ac:dyDescent="0.25">
      <c r="A293" s="68" t="str">
        <f t="shared" si="78"/>
        <v xml:space="preserve"> </v>
      </c>
      <c r="B293" s="373" t="str">
        <f t="shared" si="77"/>
        <v xml:space="preserve"> </v>
      </c>
      <c r="C293" s="131">
        <f t="shared" si="73"/>
        <v>0</v>
      </c>
      <c r="D293" s="105">
        <f t="shared" si="74"/>
        <v>0</v>
      </c>
      <c r="E293" s="88"/>
      <c r="G293" s="263"/>
      <c r="H293" s="240"/>
    </row>
    <row r="294" spans="1:8" ht="20.100000000000001" customHeight="1" x14ac:dyDescent="0.25">
      <c r="A294" s="68" t="str">
        <f t="shared" si="78"/>
        <v xml:space="preserve"> </v>
      </c>
      <c r="B294" s="373" t="str">
        <f t="shared" si="77"/>
        <v xml:space="preserve"> </v>
      </c>
      <c r="C294" s="131">
        <f t="shared" ref="C294:C296" si="83">IFERROR(VLOOKUP(J294,Tabla_Items,2,FALSE),G294)</f>
        <v>0</v>
      </c>
      <c r="D294" s="105">
        <f t="shared" ref="D294:D296" si="84">IFERROR(VLOOKUP(J294,Tabla_Items,3,FALSE),H294)</f>
        <v>0</v>
      </c>
      <c r="E294" s="88"/>
      <c r="G294" s="263"/>
      <c r="H294" s="240"/>
    </row>
    <row r="295" spans="1:8" ht="20.100000000000001" customHeight="1" x14ac:dyDescent="0.25">
      <c r="A295" s="68" t="str">
        <f t="shared" si="78"/>
        <v xml:space="preserve"> </v>
      </c>
      <c r="B295" s="373" t="str">
        <f t="shared" si="77"/>
        <v xml:space="preserve"> </v>
      </c>
      <c r="C295" s="131">
        <f t="shared" si="83"/>
        <v>0</v>
      </c>
      <c r="D295" s="105">
        <f t="shared" si="84"/>
        <v>0</v>
      </c>
      <c r="E295" s="88"/>
      <c r="G295" s="263"/>
      <c r="H295" s="240"/>
    </row>
    <row r="296" spans="1:8" ht="20.100000000000001" customHeight="1" x14ac:dyDescent="0.25">
      <c r="A296" s="68" t="str">
        <f t="shared" si="78"/>
        <v xml:space="preserve"> </v>
      </c>
      <c r="B296" s="373" t="str">
        <f t="shared" si="77"/>
        <v xml:space="preserve"> </v>
      </c>
      <c r="C296" s="131">
        <f t="shared" si="83"/>
        <v>0</v>
      </c>
      <c r="D296" s="105">
        <f t="shared" si="84"/>
        <v>0</v>
      </c>
      <c r="E296" s="88"/>
      <c r="G296" s="263"/>
      <c r="H296" s="240"/>
    </row>
    <row r="297" spans="1:8" ht="20.100000000000001" customHeight="1" x14ac:dyDescent="0.25">
      <c r="A297" s="68" t="str">
        <f t="shared" si="78"/>
        <v xml:space="preserve"> </v>
      </c>
      <c r="B297" s="373" t="str">
        <f t="shared" si="77"/>
        <v xml:space="preserve"> </v>
      </c>
      <c r="C297" s="131">
        <f t="shared" si="73"/>
        <v>0</v>
      </c>
      <c r="D297" s="105">
        <f t="shared" si="74"/>
        <v>0</v>
      </c>
      <c r="E297" s="88"/>
      <c r="G297" s="263"/>
      <c r="H297" s="240"/>
    </row>
  </sheetData>
  <mergeCells count="9">
    <mergeCell ref="A1:E1"/>
    <mergeCell ref="A12:E12"/>
    <mergeCell ref="G23:H23"/>
    <mergeCell ref="J23:J24"/>
    <mergeCell ref="B21:E21"/>
    <mergeCell ref="B23:B24"/>
    <mergeCell ref="C23:C24"/>
    <mergeCell ref="D23:D24"/>
    <mergeCell ref="E23:E24"/>
  </mergeCells>
  <phoneticPr fontId="43" type="noConversion"/>
  <conditionalFormatting sqref="B26:B297">
    <cfRule type="expression" dxfId="115" priority="37" stopIfTrue="1">
      <formula>#REF!&gt;0</formula>
    </cfRule>
    <cfRule type="expression" dxfId="114" priority="38" stopIfTrue="1">
      <formula>#REF!&gt;0</formula>
    </cfRule>
  </conditionalFormatting>
  <conditionalFormatting sqref="B26:C297">
    <cfRule type="expression" dxfId="113" priority="19" stopIfTrue="1">
      <formula>#REF!&gt;0</formula>
    </cfRule>
  </conditionalFormatting>
  <conditionalFormatting sqref="C26:C297">
    <cfRule type="expression" dxfId="112" priority="20" stopIfTrue="1">
      <formula>#REF!&gt;0</formula>
    </cfRule>
    <cfRule type="expression" dxfId="111" priority="21" stopIfTrue="1">
      <formula>#REF!&gt;0</formula>
    </cfRule>
  </conditionalFormatting>
  <conditionalFormatting sqref="D15:D18">
    <cfRule type="expression" dxfId="110" priority="35" stopIfTrue="1">
      <formula>#REF!=1</formula>
    </cfRule>
    <cfRule type="expression" dxfId="109" priority="43" stopIfTrue="1">
      <formula>#REF!=1</formula>
    </cfRule>
  </conditionalFormatting>
  <dataValidations count="1">
    <dataValidation type="list" allowBlank="1" showInputMessage="1" showErrorMessage="1" sqref="H214:H220">
      <formula1>$D$10:$D$14</formula1>
    </dataValidation>
  </dataValidations>
  <pageMargins left="1.1811023622047245" right="0.78740157480314965" top="0.98312500000000003" bottom="0.78740157480314965" header="0.39370078740157483" footer="0.39370078740157483"/>
  <pageSetup paperSize="9" scale="33" fitToHeight="0" orientation="portrait" r:id="rId1"/>
  <headerFooter>
    <oddHeader>&amp;L&amp;G</oddHeader>
  </headerFooter>
  <legacy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'Items - Códigos'!$B:$B</xm:f>
          </x14:formula1>
          <xm:sqref>J26:J297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L2017"/>
  <sheetViews>
    <sheetView showGridLines="0" showZeros="0" topLeftCell="A31" zoomScale="85" zoomScaleNormal="85" zoomScaleSheetLayoutView="100" workbookViewId="0">
      <selection activeCell="B52" sqref="A1:I52"/>
    </sheetView>
  </sheetViews>
  <sheetFormatPr baseColWidth="10" defaultColWidth="11.42578125" defaultRowHeight="12.75" x14ac:dyDescent="0.2"/>
  <cols>
    <col min="1" max="1" width="8.7109375" style="110" customWidth="1"/>
    <col min="2" max="3" width="30.7109375" style="110" customWidth="1"/>
    <col min="4" max="4" width="6.7109375" style="110" customWidth="1"/>
    <col min="5" max="5" width="10.7109375" style="110" customWidth="1"/>
    <col min="6" max="7" width="17.7109375" style="110" customWidth="1"/>
    <col min="8" max="8" width="22.7109375" style="110" customWidth="1"/>
    <col min="9" max="9" width="14.7109375" style="110" customWidth="1"/>
    <col min="10" max="10" width="11.42578125" style="110"/>
    <col min="11" max="11" width="15.28515625" style="110" bestFit="1" customWidth="1"/>
    <col min="12" max="16384" width="11.42578125" style="110"/>
  </cols>
  <sheetData>
    <row r="1" spans="1:11" ht="20.100000000000001" customHeight="1" x14ac:dyDescent="0.2">
      <c r="A1" s="109" t="s">
        <v>10</v>
      </c>
      <c r="B1" s="109"/>
      <c r="C1" s="109" t="str">
        <f>Comitente</f>
        <v>Dirección de Recursos Energéticos</v>
      </c>
      <c r="D1" s="109"/>
      <c r="E1" s="109"/>
      <c r="F1" s="109"/>
      <c r="G1" s="109"/>
      <c r="I1" s="111"/>
    </row>
    <row r="2" spans="1:11" s="77" customFormat="1" ht="36.75" customHeight="1" x14ac:dyDescent="0.2">
      <c r="A2" s="112" t="s">
        <v>11</v>
      </c>
      <c r="B2" s="112"/>
      <c r="C2" s="399" t="str">
        <f>Obra</f>
        <v>REFACCIÓN Y ACONDICIONAMIENTO DE INSTALACIONES ELÉCTRICAS EN EL CENTRO DE OPERACIONES DE LA PRESA QUEBRADA DE ULLUM</v>
      </c>
      <c r="D2" s="399"/>
      <c r="E2" s="399"/>
      <c r="F2" s="399"/>
      <c r="G2" s="399"/>
      <c r="H2" s="399"/>
      <c r="I2" s="399"/>
    </row>
    <row r="3" spans="1:11" s="77" customFormat="1" ht="20.100000000000001" customHeight="1" x14ac:dyDescent="0.2">
      <c r="A3" s="112" t="s">
        <v>14</v>
      </c>
      <c r="B3" s="112"/>
      <c r="C3" s="113" t="str">
        <f>Ubicación</f>
        <v>Dpto. Ullum</v>
      </c>
      <c r="D3" s="113"/>
      <c r="E3" s="113"/>
      <c r="F3" s="113"/>
      <c r="G3" s="113"/>
      <c r="I3" s="113"/>
    </row>
    <row r="4" spans="1:11" s="77" customFormat="1" ht="20.100000000000001" customHeight="1" x14ac:dyDescent="0.2">
      <c r="A4" s="112" t="s">
        <v>1843</v>
      </c>
      <c r="B4" s="114"/>
      <c r="C4" s="115" t="str">
        <f>Licitación_N°</f>
        <v>06-2025</v>
      </c>
    </row>
    <row r="5" spans="1:11" s="77" customFormat="1" ht="20.100000000000001" customHeight="1" x14ac:dyDescent="0.2">
      <c r="A5" s="112" t="s">
        <v>34</v>
      </c>
      <c r="B5" s="114"/>
      <c r="C5" s="116" t="str">
        <f>Expediente_N°</f>
        <v>508-000718-2025</v>
      </c>
    </row>
    <row r="6" spans="1:11" s="77" customFormat="1" ht="20.100000000000001" customHeight="1" x14ac:dyDescent="0.2">
      <c r="A6" s="112" t="s">
        <v>16</v>
      </c>
      <c r="B6" s="114"/>
      <c r="C6" s="117">
        <f>P_Oficial</f>
        <v>657480720</v>
      </c>
    </row>
    <row r="7" spans="1:11" s="77" customFormat="1" ht="20.100000000000001" customHeight="1" x14ac:dyDescent="0.2">
      <c r="A7" s="112" t="s">
        <v>988</v>
      </c>
      <c r="B7" s="114"/>
      <c r="C7" s="118">
        <f>Anticipo_Financiero</f>
        <v>0.3</v>
      </c>
    </row>
    <row r="8" spans="1:11" s="77" customFormat="1" ht="20.100000000000001" customHeight="1" x14ac:dyDescent="0.2">
      <c r="A8" s="112" t="s">
        <v>987</v>
      </c>
      <c r="B8" s="114"/>
      <c r="C8" s="119">
        <f>Fecha_Base</f>
        <v>0</v>
      </c>
    </row>
    <row r="9" spans="1:11" s="77" customFormat="1" ht="20.100000000000001" customHeight="1" x14ac:dyDescent="0.2">
      <c r="A9" s="112" t="s">
        <v>15</v>
      </c>
      <c r="B9" s="114"/>
      <c r="C9" s="120">
        <f>Plazo_Obra</f>
        <v>180</v>
      </c>
    </row>
    <row r="10" spans="1:11" s="77" customFormat="1" ht="20.100000000000001" customHeight="1" x14ac:dyDescent="0.2">
      <c r="A10" s="112" t="s">
        <v>12</v>
      </c>
      <c r="B10" s="114"/>
      <c r="C10" s="112">
        <f>Contratista</f>
        <v>0</v>
      </c>
    </row>
    <row r="11" spans="1:11" s="77" customFormat="1" ht="20.100000000000001" customHeight="1" x14ac:dyDescent="0.2">
      <c r="A11" s="112" t="s">
        <v>45</v>
      </c>
      <c r="B11" s="114"/>
      <c r="C11" s="121">
        <f>Monto_Oferta</f>
        <v>0</v>
      </c>
      <c r="K11" s="317"/>
    </row>
    <row r="12" spans="1:11" ht="20.100000000000001" customHeight="1" x14ac:dyDescent="0.2"/>
    <row r="13" spans="1:11" ht="20.100000000000001" customHeight="1" x14ac:dyDescent="0.2">
      <c r="A13" s="122" t="s">
        <v>44</v>
      </c>
      <c r="B13" s="123"/>
      <c r="C13" s="123"/>
      <c r="D13" s="123"/>
      <c r="E13" s="123"/>
      <c r="F13" s="123"/>
      <c r="G13" s="123"/>
      <c r="H13" s="124"/>
      <c r="I13" s="125"/>
    </row>
    <row r="14" spans="1:11" ht="20.100000000000001" customHeight="1" x14ac:dyDescent="0.2"/>
    <row r="15" spans="1:11" ht="20.100000000000001" customHeight="1" x14ac:dyDescent="0.2">
      <c r="A15" s="393" t="s">
        <v>989</v>
      </c>
      <c r="B15" s="395" t="s">
        <v>0</v>
      </c>
      <c r="C15" s="396"/>
      <c r="D15" s="393" t="s">
        <v>1</v>
      </c>
      <c r="E15" s="393" t="s">
        <v>2</v>
      </c>
      <c r="F15" s="392" t="s">
        <v>1029</v>
      </c>
      <c r="G15" s="392" t="s">
        <v>1030</v>
      </c>
      <c r="H15" s="392" t="s">
        <v>1008</v>
      </c>
      <c r="I15" s="393" t="s">
        <v>13</v>
      </c>
    </row>
    <row r="16" spans="1:11" ht="20.100000000000001" customHeight="1" x14ac:dyDescent="0.2">
      <c r="A16" s="394"/>
      <c r="B16" s="397"/>
      <c r="C16" s="398"/>
      <c r="D16" s="394"/>
      <c r="E16" s="394"/>
      <c r="F16" s="392"/>
      <c r="G16" s="392"/>
      <c r="H16" s="392"/>
      <c r="I16" s="394"/>
    </row>
    <row r="17" spans="1:12" ht="20.100000000000001" customHeight="1" x14ac:dyDescent="0.2">
      <c r="A17" s="65"/>
      <c r="B17" s="97"/>
      <c r="C17" s="97"/>
      <c r="D17" s="65"/>
      <c r="E17" s="65"/>
      <c r="F17" s="97"/>
      <c r="G17" s="97"/>
      <c r="I17" s="126"/>
    </row>
    <row r="18" spans="1:12" ht="24.95" customHeight="1" x14ac:dyDescent="0.2">
      <c r="A18" s="107">
        <f>Datos!B26</f>
        <v>1</v>
      </c>
      <c r="B18" s="389" t="str">
        <f t="shared" ref="B18:B38" si="0">IFERROR(VLOOKUP(A18,Tabla_Datos,2,FALSE),"")</f>
        <v>Proyecto Ejecutivo e Ingenieria de detalle</v>
      </c>
      <c r="C18" s="390"/>
      <c r="D18" s="127" t="str">
        <f t="shared" ref="D18:D38" si="1">IFERROR(VLOOKUP(A18,Tabla_Datos,3,FALSE),"")</f>
        <v>gl</v>
      </c>
      <c r="E18" s="128">
        <f t="shared" ref="E18:E38" si="2">IFERROR(VLOOKUP(A18,Tabla_Datos,4,FALSE),0)</f>
        <v>1</v>
      </c>
      <c r="F18" s="129">
        <f t="shared" ref="F18:F38" si="3">IFERROR(VLOOKUP(A18,Tabla_Analisis_Precio,7,FALSE),0)</f>
        <v>0</v>
      </c>
      <c r="G18" s="93">
        <f t="shared" ref="G18:G38" si="4">ROUND(F18*Coeficiente_Paso,2)</f>
        <v>0</v>
      </c>
      <c r="H18" s="93">
        <f>ROUND(E18*G18,2)</f>
        <v>0</v>
      </c>
      <c r="I18" s="130">
        <f t="shared" ref="I18:I38" si="5">IFERROR(H18/Monto_Oferta,0)</f>
        <v>0</v>
      </c>
    </row>
    <row r="19" spans="1:12" ht="24.95" customHeight="1" x14ac:dyDescent="0.2">
      <c r="A19" s="107">
        <f>Datos!B27</f>
        <v>2</v>
      </c>
      <c r="B19" s="389" t="str">
        <f t="shared" si="0"/>
        <v>Tablero Protocolizado de Maniobras/Trasferencia</v>
      </c>
      <c r="C19" s="390"/>
      <c r="D19" s="127" t="str">
        <f t="shared" si="1"/>
        <v>Cjto</v>
      </c>
      <c r="E19" s="128">
        <f t="shared" si="2"/>
        <v>1</v>
      </c>
      <c r="F19" s="129">
        <f t="shared" ref="F19:F37" si="6">IFERROR(VLOOKUP(A19,Tabla_Analisis_Precio,7,FALSE),0)</f>
        <v>0</v>
      </c>
      <c r="G19" s="93">
        <f t="shared" ref="G19:G37" si="7">ROUND(F19*Coeficiente_Paso,2)</f>
        <v>0</v>
      </c>
      <c r="H19" s="93">
        <f t="shared" ref="H19:H37" si="8">ROUND(E19*G19,2)</f>
        <v>0</v>
      </c>
      <c r="I19" s="130">
        <f t="shared" ref="I19:I37" si="9">IFERROR(H19/Monto_Oferta,0)</f>
        <v>0</v>
      </c>
      <c r="K19" s="366"/>
      <c r="L19" s="362"/>
    </row>
    <row r="20" spans="1:12" ht="24.95" customHeight="1" x14ac:dyDescent="0.2">
      <c r="A20" s="107">
        <f>Datos!B28</f>
        <v>3</v>
      </c>
      <c r="B20" s="389" t="str">
        <f t="shared" si="0"/>
        <v xml:space="preserve">Tablero Protocolizado de Potencia </v>
      </c>
      <c r="C20" s="390"/>
      <c r="D20" s="127" t="str">
        <f t="shared" si="1"/>
        <v>Cjto</v>
      </c>
      <c r="E20" s="128">
        <f t="shared" si="2"/>
        <v>1</v>
      </c>
      <c r="F20" s="129">
        <f t="shared" si="6"/>
        <v>0</v>
      </c>
      <c r="G20" s="93">
        <f t="shared" si="7"/>
        <v>0</v>
      </c>
      <c r="H20" s="93">
        <f t="shared" si="8"/>
        <v>0</v>
      </c>
      <c r="I20" s="130">
        <f t="shared" si="9"/>
        <v>0</v>
      </c>
      <c r="K20" s="366"/>
      <c r="L20" s="362"/>
    </row>
    <row r="21" spans="1:12" ht="24.95" customHeight="1" x14ac:dyDescent="0.2">
      <c r="A21" s="107">
        <f>Datos!B29</f>
        <v>4</v>
      </c>
      <c r="B21" s="389" t="str">
        <f t="shared" ref="B21:B28" si="10">IFERROR(VLOOKUP(A21,Tabla_Datos,2,FALSE),"")</f>
        <v>Tablero Protocolizado de Iluminación</v>
      </c>
      <c r="C21" s="390"/>
      <c r="D21" s="127" t="str">
        <f t="shared" si="1"/>
        <v>Cjto</v>
      </c>
      <c r="E21" s="128">
        <f t="shared" si="2"/>
        <v>1</v>
      </c>
      <c r="F21" s="129">
        <f t="shared" si="6"/>
        <v>0</v>
      </c>
      <c r="G21" s="93">
        <f t="shared" si="7"/>
        <v>0</v>
      </c>
      <c r="H21" s="93">
        <f t="shared" si="8"/>
        <v>0</v>
      </c>
      <c r="I21" s="130">
        <f t="shared" si="9"/>
        <v>0</v>
      </c>
      <c r="K21" s="366"/>
      <c r="L21" s="362"/>
    </row>
    <row r="22" spans="1:12" ht="24.95" customHeight="1" x14ac:dyDescent="0.2">
      <c r="A22" s="107">
        <f>Datos!B30</f>
        <v>5</v>
      </c>
      <c r="B22" s="389" t="str">
        <f t="shared" si="10"/>
        <v>Recambio de Luminarias y conductor en torre N°1</v>
      </c>
      <c r="C22" s="390"/>
      <c r="D22" s="127" t="str">
        <f t="shared" si="1"/>
        <v>Uni.</v>
      </c>
      <c r="E22" s="128">
        <f t="shared" si="2"/>
        <v>1</v>
      </c>
      <c r="F22" s="129">
        <f t="shared" si="6"/>
        <v>0</v>
      </c>
      <c r="G22" s="93">
        <f t="shared" si="7"/>
        <v>0</v>
      </c>
      <c r="H22" s="93">
        <f t="shared" si="8"/>
        <v>0</v>
      </c>
      <c r="I22" s="130">
        <f t="shared" si="9"/>
        <v>0</v>
      </c>
      <c r="K22" s="366"/>
      <c r="L22" s="362"/>
    </row>
    <row r="23" spans="1:12" ht="24.95" customHeight="1" x14ac:dyDescent="0.2">
      <c r="A23" s="107">
        <f>Datos!B31</f>
        <v>6</v>
      </c>
      <c r="B23" s="389" t="str">
        <f t="shared" si="10"/>
        <v>Recambio de Luminarias en torre N°2</v>
      </c>
      <c r="C23" s="390"/>
      <c r="D23" s="127" t="str">
        <f t="shared" si="1"/>
        <v>Uni.</v>
      </c>
      <c r="E23" s="128">
        <f t="shared" si="2"/>
        <v>1</v>
      </c>
      <c r="F23" s="129">
        <f t="shared" si="6"/>
        <v>0</v>
      </c>
      <c r="G23" s="93">
        <f t="shared" si="7"/>
        <v>0</v>
      </c>
      <c r="H23" s="93">
        <f t="shared" si="8"/>
        <v>0</v>
      </c>
      <c r="I23" s="130">
        <f t="shared" si="9"/>
        <v>0</v>
      </c>
      <c r="K23" s="366"/>
      <c r="L23" s="362"/>
    </row>
    <row r="24" spans="1:12" ht="24.95" customHeight="1" x14ac:dyDescent="0.2">
      <c r="A24" s="107">
        <f>Datos!B32</f>
        <v>7</v>
      </c>
      <c r="B24" s="389" t="str">
        <f t="shared" si="10"/>
        <v>Recambio de Luminarias y conductor en torre N°3</v>
      </c>
      <c r="C24" s="390"/>
      <c r="D24" s="127" t="str">
        <f t="shared" si="1"/>
        <v>Uni.</v>
      </c>
      <c r="E24" s="128">
        <f t="shared" si="2"/>
        <v>1</v>
      </c>
      <c r="F24" s="129">
        <f t="shared" si="6"/>
        <v>0</v>
      </c>
      <c r="G24" s="93">
        <f t="shared" si="7"/>
        <v>0</v>
      </c>
      <c r="H24" s="93">
        <f t="shared" si="8"/>
        <v>0</v>
      </c>
      <c r="I24" s="130">
        <f t="shared" si="9"/>
        <v>0</v>
      </c>
      <c r="K24" s="366"/>
      <c r="L24" s="362"/>
    </row>
    <row r="25" spans="1:12" ht="24.95" customHeight="1" x14ac:dyDescent="0.2">
      <c r="A25" s="107">
        <f>Datos!B33</f>
        <v>8</v>
      </c>
      <c r="B25" s="389" t="str">
        <f t="shared" si="10"/>
        <v>Recambio de Luminarias y conductor en torre N°4</v>
      </c>
      <c r="C25" s="390"/>
      <c r="D25" s="127" t="str">
        <f t="shared" si="1"/>
        <v>Uni.</v>
      </c>
      <c r="E25" s="128">
        <f t="shared" si="2"/>
        <v>1</v>
      </c>
      <c r="F25" s="129">
        <f t="shared" si="6"/>
        <v>0</v>
      </c>
      <c r="G25" s="93">
        <f t="shared" si="7"/>
        <v>0</v>
      </c>
      <c r="H25" s="93">
        <f t="shared" si="8"/>
        <v>0</v>
      </c>
      <c r="I25" s="130">
        <f t="shared" si="9"/>
        <v>0</v>
      </c>
      <c r="K25" s="366"/>
      <c r="L25" s="362"/>
    </row>
    <row r="26" spans="1:12" ht="24.95" customHeight="1" x14ac:dyDescent="0.2">
      <c r="A26" s="107">
        <f>Datos!B34</f>
        <v>9</v>
      </c>
      <c r="B26" s="389" t="str">
        <f t="shared" si="10"/>
        <v>Recambio de Luminarias y conductor en torre N°5</v>
      </c>
      <c r="C26" s="390"/>
      <c r="D26" s="127" t="str">
        <f t="shared" si="1"/>
        <v>Uni.</v>
      </c>
      <c r="E26" s="128">
        <f t="shared" si="2"/>
        <v>1</v>
      </c>
      <c r="F26" s="129">
        <f t="shared" si="6"/>
        <v>0</v>
      </c>
      <c r="G26" s="93">
        <f t="shared" si="7"/>
        <v>0</v>
      </c>
      <c r="H26" s="93">
        <f t="shared" si="8"/>
        <v>0</v>
      </c>
      <c r="I26" s="130">
        <f t="shared" si="9"/>
        <v>0</v>
      </c>
      <c r="K26" s="366"/>
      <c r="L26" s="362"/>
    </row>
    <row r="27" spans="1:12" ht="24.95" customHeight="1" x14ac:dyDescent="0.2">
      <c r="A27" s="107">
        <f>Datos!B35</f>
        <v>10</v>
      </c>
      <c r="B27" s="389" t="str">
        <f t="shared" si="10"/>
        <v xml:space="preserve"> Reparación del sistema luminarias sobre el coronamiento</v>
      </c>
      <c r="C27" s="390"/>
      <c r="D27" s="127" t="str">
        <f t="shared" si="1"/>
        <v>Uni.</v>
      </c>
      <c r="E27" s="128">
        <f t="shared" si="2"/>
        <v>1</v>
      </c>
      <c r="F27" s="129">
        <f t="shared" si="6"/>
        <v>0</v>
      </c>
      <c r="G27" s="93">
        <f t="shared" si="7"/>
        <v>0</v>
      </c>
      <c r="H27" s="93">
        <f t="shared" si="8"/>
        <v>0</v>
      </c>
      <c r="I27" s="130">
        <f t="shared" si="9"/>
        <v>0</v>
      </c>
      <c r="K27" s="366"/>
      <c r="L27" s="362"/>
    </row>
    <row r="28" spans="1:12" ht="24.95" customHeight="1" x14ac:dyDescent="0.2">
      <c r="A28" s="107">
        <f>Datos!B36</f>
        <v>11</v>
      </c>
      <c r="B28" s="389" t="str">
        <f t="shared" si="10"/>
        <v>Grupo Eléctrogeno 1</v>
      </c>
      <c r="C28" s="390"/>
      <c r="D28" s="127" t="str">
        <f t="shared" si="1"/>
        <v>Uni.</v>
      </c>
      <c r="E28" s="128">
        <f t="shared" si="2"/>
        <v>1</v>
      </c>
      <c r="F28" s="129">
        <f t="shared" si="6"/>
        <v>0</v>
      </c>
      <c r="G28" s="93">
        <f t="shared" si="7"/>
        <v>0</v>
      </c>
      <c r="H28" s="93">
        <f t="shared" si="8"/>
        <v>0</v>
      </c>
      <c r="I28" s="130">
        <f t="shared" si="9"/>
        <v>0</v>
      </c>
      <c r="K28" s="366"/>
      <c r="L28" s="362"/>
    </row>
    <row r="29" spans="1:12" ht="24.95" customHeight="1" x14ac:dyDescent="0.2">
      <c r="A29" s="107">
        <f>Datos!B37</f>
        <v>12</v>
      </c>
      <c r="B29" s="389" t="str">
        <f t="shared" si="0"/>
        <v>Grupo Eléctrogeno 2</v>
      </c>
      <c r="C29" s="390"/>
      <c r="D29" s="127" t="str">
        <f t="shared" si="1"/>
        <v>Uni.</v>
      </c>
      <c r="E29" s="128">
        <f t="shared" si="2"/>
        <v>1</v>
      </c>
      <c r="F29" s="129">
        <f t="shared" si="6"/>
        <v>0</v>
      </c>
      <c r="G29" s="93">
        <f t="shared" si="7"/>
        <v>0</v>
      </c>
      <c r="H29" s="93">
        <f t="shared" si="8"/>
        <v>0</v>
      </c>
      <c r="I29" s="130">
        <f t="shared" si="9"/>
        <v>0</v>
      </c>
      <c r="K29" s="366"/>
      <c r="L29" s="362"/>
    </row>
    <row r="30" spans="1:12" ht="24.95" customHeight="1" x14ac:dyDescent="0.2">
      <c r="A30" s="107">
        <f>Datos!B38</f>
        <v>13</v>
      </c>
      <c r="B30" s="389" t="str">
        <f t="shared" si="0"/>
        <v>Tableros de transferencia en GG</v>
      </c>
      <c r="C30" s="390"/>
      <c r="D30" s="127" t="str">
        <f t="shared" si="1"/>
        <v>Uni.</v>
      </c>
      <c r="E30" s="128">
        <f t="shared" si="2"/>
        <v>2</v>
      </c>
      <c r="F30" s="129">
        <f t="shared" si="6"/>
        <v>0</v>
      </c>
      <c r="G30" s="93">
        <f t="shared" si="7"/>
        <v>0</v>
      </c>
      <c r="H30" s="93">
        <f t="shared" si="8"/>
        <v>0</v>
      </c>
      <c r="I30" s="130">
        <f t="shared" si="9"/>
        <v>0</v>
      </c>
      <c r="K30" s="366"/>
      <c r="L30" s="362"/>
    </row>
    <row r="31" spans="1:12" ht="24.95" customHeight="1" x14ac:dyDescent="0.2">
      <c r="A31" s="107">
        <f>Datos!B39</f>
        <v>14</v>
      </c>
      <c r="B31" s="389" t="str">
        <f t="shared" si="0"/>
        <v>Desmontaje de Torre</v>
      </c>
      <c r="C31" s="390"/>
      <c r="D31" s="127" t="str">
        <f t="shared" si="1"/>
        <v>Uni.</v>
      </c>
      <c r="E31" s="128">
        <f t="shared" si="2"/>
        <v>1</v>
      </c>
      <c r="F31" s="129">
        <f t="shared" si="6"/>
        <v>0</v>
      </c>
      <c r="G31" s="93">
        <f t="shared" si="7"/>
        <v>0</v>
      </c>
      <c r="H31" s="93">
        <f t="shared" si="8"/>
        <v>0</v>
      </c>
      <c r="I31" s="130">
        <f t="shared" si="9"/>
        <v>0</v>
      </c>
      <c r="K31" s="366"/>
      <c r="L31" s="362"/>
    </row>
    <row r="32" spans="1:12" ht="24.95" customHeight="1" x14ac:dyDescent="0.2">
      <c r="A32" s="107">
        <f>Datos!B40</f>
        <v>15</v>
      </c>
      <c r="B32" s="389" t="str">
        <f t="shared" ref="B32:B36" si="11">IFERROR(VLOOKUP(A32,Tabla_Datos,2,FALSE),"")</f>
        <v>Cerramiento superior de G.G.</v>
      </c>
      <c r="C32" s="390"/>
      <c r="D32" s="127" t="str">
        <f t="shared" si="1"/>
        <v>Uni.</v>
      </c>
      <c r="E32" s="128">
        <f t="shared" si="2"/>
        <v>1</v>
      </c>
      <c r="F32" s="129">
        <f t="shared" si="6"/>
        <v>0</v>
      </c>
      <c r="G32" s="93">
        <f t="shared" si="7"/>
        <v>0</v>
      </c>
      <c r="H32" s="93">
        <f t="shared" si="8"/>
        <v>0</v>
      </c>
      <c r="I32" s="130">
        <f t="shared" si="9"/>
        <v>0</v>
      </c>
      <c r="K32" s="366"/>
      <c r="L32" s="362"/>
    </row>
    <row r="33" spans="1:12" ht="24.95" customHeight="1" x14ac:dyDescent="0.2">
      <c r="A33" s="107">
        <f>Datos!B41</f>
        <v>16</v>
      </c>
      <c r="B33" s="389" t="str">
        <f t="shared" si="11"/>
        <v>Cuba de retencion y evacuacuacion de combustible centro de operaciones</v>
      </c>
      <c r="C33" s="390"/>
      <c r="D33" s="127" t="str">
        <f t="shared" si="1"/>
        <v>Uni.</v>
      </c>
      <c r="E33" s="128">
        <f t="shared" si="2"/>
        <v>1</v>
      </c>
      <c r="F33" s="129">
        <f t="shared" si="6"/>
        <v>0</v>
      </c>
      <c r="G33" s="93">
        <f t="shared" si="7"/>
        <v>0</v>
      </c>
      <c r="H33" s="93">
        <f t="shared" si="8"/>
        <v>0</v>
      </c>
      <c r="I33" s="130">
        <f t="shared" si="9"/>
        <v>0</v>
      </c>
      <c r="K33" s="366"/>
      <c r="L33" s="362"/>
    </row>
    <row r="34" spans="1:12" ht="24.95" customHeight="1" x14ac:dyDescent="0.2">
      <c r="A34" s="107">
        <f>Datos!B42</f>
        <v>17</v>
      </c>
      <c r="B34" s="389" t="str">
        <f t="shared" si="11"/>
        <v>Cuba de retencion y evacuacuacion de combustible casa de maquina</v>
      </c>
      <c r="C34" s="390"/>
      <c r="D34" s="127" t="str">
        <f t="shared" si="1"/>
        <v>Uni.</v>
      </c>
      <c r="E34" s="128">
        <f t="shared" si="2"/>
        <v>1</v>
      </c>
      <c r="F34" s="129">
        <f t="shared" si="6"/>
        <v>0</v>
      </c>
      <c r="G34" s="93">
        <f t="shared" si="7"/>
        <v>0</v>
      </c>
      <c r="H34" s="93">
        <f t="shared" si="8"/>
        <v>0</v>
      </c>
      <c r="I34" s="130">
        <f t="shared" si="9"/>
        <v>0</v>
      </c>
      <c r="K34" s="366"/>
      <c r="L34" s="362"/>
    </row>
    <row r="35" spans="1:12" ht="24.95" customHeight="1" x14ac:dyDescent="0.2">
      <c r="A35" s="107">
        <f>Datos!B43</f>
        <v>18</v>
      </c>
      <c r="B35" s="389" t="str">
        <f t="shared" si="11"/>
        <v>Conductor de conexión entre grupos</v>
      </c>
      <c r="C35" s="390"/>
      <c r="D35" s="127" t="str">
        <f t="shared" si="1"/>
        <v>mts.</v>
      </c>
      <c r="E35" s="128">
        <f t="shared" si="2"/>
        <v>300</v>
      </c>
      <c r="F35" s="129">
        <f t="shared" si="6"/>
        <v>0</v>
      </c>
      <c r="G35" s="93">
        <f t="shared" si="7"/>
        <v>0</v>
      </c>
      <c r="H35" s="93">
        <f t="shared" si="8"/>
        <v>0</v>
      </c>
      <c r="I35" s="130">
        <f t="shared" si="9"/>
        <v>0</v>
      </c>
      <c r="K35" s="366"/>
      <c r="L35" s="362"/>
    </row>
    <row r="36" spans="1:12" ht="24.95" customHeight="1" x14ac:dyDescent="0.2">
      <c r="A36" s="107">
        <f>Datos!B44</f>
        <v>19</v>
      </c>
      <c r="B36" s="389" t="str">
        <f t="shared" si="11"/>
        <v>Provicion de losetas de hormigon</v>
      </c>
      <c r="C36" s="390"/>
      <c r="D36" s="127" t="str">
        <f t="shared" si="1"/>
        <v>Uni.</v>
      </c>
      <c r="E36" s="128">
        <f t="shared" si="2"/>
        <v>50</v>
      </c>
      <c r="F36" s="129">
        <f t="shared" si="6"/>
        <v>0</v>
      </c>
      <c r="G36" s="93">
        <f t="shared" si="7"/>
        <v>0</v>
      </c>
      <c r="H36" s="93">
        <f t="shared" si="8"/>
        <v>0</v>
      </c>
      <c r="I36" s="130">
        <f t="shared" si="9"/>
        <v>0</v>
      </c>
      <c r="K36" s="366"/>
      <c r="L36" s="362"/>
    </row>
    <row r="37" spans="1:12" ht="24.95" customHeight="1" x14ac:dyDescent="0.2">
      <c r="A37" s="107">
        <f>Datos!B45</f>
        <v>20</v>
      </c>
      <c r="B37" s="389" t="str">
        <f t="shared" si="0"/>
        <v>Equipos</v>
      </c>
      <c r="C37" s="390"/>
      <c r="D37" s="127" t="str">
        <f t="shared" si="1"/>
        <v>gl</v>
      </c>
      <c r="E37" s="128">
        <f t="shared" si="2"/>
        <v>1</v>
      </c>
      <c r="F37" s="129">
        <f t="shared" si="6"/>
        <v>0</v>
      </c>
      <c r="G37" s="93">
        <f t="shared" si="7"/>
        <v>0</v>
      </c>
      <c r="H37" s="93">
        <f t="shared" si="8"/>
        <v>0</v>
      </c>
      <c r="I37" s="130">
        <f t="shared" si="9"/>
        <v>0</v>
      </c>
      <c r="K37" s="366"/>
      <c r="L37" s="362"/>
    </row>
    <row r="38" spans="1:12" ht="24.95" customHeight="1" x14ac:dyDescent="0.2">
      <c r="A38" s="107" t="str">
        <f>Datos!B46</f>
        <v xml:space="preserve"> </v>
      </c>
      <c r="B38" s="389">
        <f t="shared" si="0"/>
        <v>0</v>
      </c>
      <c r="C38" s="390"/>
      <c r="D38" s="127">
        <f t="shared" si="1"/>
        <v>0</v>
      </c>
      <c r="E38" s="128">
        <f t="shared" si="2"/>
        <v>0</v>
      </c>
      <c r="F38" s="129">
        <f t="shared" si="3"/>
        <v>0</v>
      </c>
      <c r="G38" s="93">
        <f t="shared" si="4"/>
        <v>0</v>
      </c>
      <c r="H38" s="93">
        <f t="shared" ref="H38" si="12">ROUND(E38*G38,2)</f>
        <v>0</v>
      </c>
      <c r="I38" s="130">
        <f t="shared" si="5"/>
        <v>0</v>
      </c>
    </row>
    <row r="39" spans="1:12" ht="20.100000000000001" customHeight="1" x14ac:dyDescent="0.2">
      <c r="A39" s="132" t="s">
        <v>3</v>
      </c>
      <c r="B39" s="211" t="s">
        <v>1189</v>
      </c>
      <c r="C39" s="133"/>
      <c r="D39" s="133"/>
      <c r="E39" s="133"/>
      <c r="F39" s="134">
        <f>ROUND(SUMPRODUCT(E18:E38,F18:F38),2)</f>
        <v>0</v>
      </c>
      <c r="G39" s="97" t="s">
        <v>1036</v>
      </c>
      <c r="H39" s="135">
        <f>SUM(H18:H38)</f>
        <v>0</v>
      </c>
      <c r="I39" s="136">
        <f>SUM(I18:I38)</f>
        <v>0</v>
      </c>
    </row>
    <row r="40" spans="1:12" ht="20.100000000000001" customHeight="1" thickBot="1" x14ac:dyDescent="0.25">
      <c r="G40" s="137"/>
    </row>
    <row r="41" spans="1:12" ht="20.100000000000001" customHeight="1" thickTop="1" x14ac:dyDescent="0.2">
      <c r="A41" s="138" t="s">
        <v>990</v>
      </c>
      <c r="B41" s="139" t="s">
        <v>1190</v>
      </c>
      <c r="C41" s="140"/>
      <c r="D41" s="141"/>
      <c r="E41" s="142"/>
      <c r="F41" s="143"/>
      <c r="G41" s="142"/>
      <c r="H41" s="144">
        <f>ROUND(H50/Coeficiente_Paso,2)</f>
        <v>0</v>
      </c>
      <c r="I41" s="145"/>
    </row>
    <row r="42" spans="1:12" ht="20.100000000000001" customHeight="1" x14ac:dyDescent="0.2">
      <c r="A42" s="146" t="s">
        <v>991</v>
      </c>
      <c r="B42" s="151" t="str">
        <f>"COSTO FINANCIERO  "&amp;ROUND(Costo_Financiero*100,2)&amp;" % de ( 1 )"</f>
        <v>COSTO FINANCIERO  0 % de ( 1 )</v>
      </c>
      <c r="C42" s="152"/>
      <c r="D42" s="207"/>
      <c r="E42" s="149">
        <f>Costo_Financiero</f>
        <v>0</v>
      </c>
      <c r="F42" s="67"/>
      <c r="H42" s="150">
        <f>ROUND(H41*Costo_Financiero,2)</f>
        <v>0</v>
      </c>
      <c r="I42" s="145"/>
    </row>
    <row r="43" spans="1:12" ht="20.100000000000001" customHeight="1" x14ac:dyDescent="0.2">
      <c r="A43" s="146" t="s">
        <v>992</v>
      </c>
      <c r="B43" s="151" t="s">
        <v>1195</v>
      </c>
      <c r="C43" s="152"/>
      <c r="D43" s="207"/>
      <c r="F43" s="67"/>
      <c r="H43" s="150">
        <f>H41+H42</f>
        <v>0</v>
      </c>
      <c r="I43" s="145"/>
    </row>
    <row r="44" spans="1:12" ht="20.100000000000001" customHeight="1" x14ac:dyDescent="0.2">
      <c r="A44" s="146" t="s">
        <v>993</v>
      </c>
      <c r="B44" s="147" t="str">
        <f>CONCATENATE("GASTOS GENERALES  ",ROUND(Gasto_Generales_Porcentaje*100,3)," % de ( 3 )")</f>
        <v>GASTOS GENERALES  0 % de ( 3 )</v>
      </c>
      <c r="C44" s="147"/>
      <c r="D44" s="148"/>
      <c r="E44" s="149">
        <f>Gasto_Generales_Porcentaje</f>
        <v>0</v>
      </c>
      <c r="F44" s="67"/>
      <c r="H44" s="150">
        <f>ROUND(Gasto_Generales_Porcentaje*H43,2)</f>
        <v>0</v>
      </c>
      <c r="I44" s="148"/>
    </row>
    <row r="45" spans="1:12" ht="20.100000000000001" customHeight="1" x14ac:dyDescent="0.2">
      <c r="A45" s="146" t="s">
        <v>994</v>
      </c>
      <c r="B45" s="147" t="str">
        <f>CONCATENATE("BENEFICIOS  ",ROUND(Beneficio*100,2)," % de ( 3 )")</f>
        <v>BENEFICIOS  0 % de ( 3 )</v>
      </c>
      <c r="C45" s="147"/>
      <c r="D45" s="148"/>
      <c r="E45" s="149">
        <f>Beneficio</f>
        <v>0</v>
      </c>
      <c r="F45" s="67"/>
      <c r="H45" s="150">
        <f>IF(Beneficio=0,,ROUND(Beneficio*H43,2))</f>
        <v>0</v>
      </c>
      <c r="I45" s="148"/>
    </row>
    <row r="46" spans="1:12" ht="20.100000000000001" customHeight="1" x14ac:dyDescent="0.2">
      <c r="A46" s="146">
        <v>6</v>
      </c>
      <c r="B46" s="151" t="s">
        <v>1191</v>
      </c>
      <c r="C46" s="152"/>
      <c r="D46" s="148"/>
      <c r="F46" s="67"/>
      <c r="H46" s="150">
        <f>H43+H44+H45</f>
        <v>0</v>
      </c>
      <c r="I46" s="148"/>
    </row>
    <row r="47" spans="1:12" ht="20.100000000000001" customHeight="1" x14ac:dyDescent="0.2">
      <c r="A47" s="146" t="s">
        <v>1192</v>
      </c>
      <c r="B47" s="147" t="str">
        <f>CONCATENATE("INGRESOS BRUTOS Y LOTE HOGAR  ",ROUND(Ingresos_Brutos*100,2)," % de ( 6 )")</f>
        <v>INGRESOS BRUTOS Y LOTE HOGAR  0 % de ( 6 )</v>
      </c>
      <c r="C47" s="147"/>
      <c r="D47" s="148"/>
      <c r="E47" s="149">
        <f>Ingresos_Brutos</f>
        <v>0</v>
      </c>
      <c r="F47" s="67"/>
      <c r="H47" s="150">
        <f>ROUND(Ingresos_Brutos*H46,2)</f>
        <v>0</v>
      </c>
      <c r="I47" s="148"/>
    </row>
    <row r="48" spans="1:12" ht="20.100000000000001" customHeight="1" thickBot="1" x14ac:dyDescent="0.25">
      <c r="A48" s="153" t="s">
        <v>1193</v>
      </c>
      <c r="B48" s="154" t="str">
        <f>CONCATENATE("IMPUESTO AL VALOR AGREGADO ",IVA*100," % de ( 6 )")</f>
        <v>IMPUESTO AL VALOR AGREGADO 0 % de ( 6 )</v>
      </c>
      <c r="C48" s="154"/>
      <c r="D48" s="155"/>
      <c r="E48" s="156">
        <f>IVA</f>
        <v>0</v>
      </c>
      <c r="F48" s="157"/>
      <c r="G48" s="158"/>
      <c r="H48" s="159">
        <f>ROUND(IVA*H46,2)</f>
        <v>0</v>
      </c>
      <c r="I48" s="148"/>
    </row>
    <row r="49" spans="1:9" ht="20.100000000000001" customHeight="1" thickTop="1" x14ac:dyDescent="0.2">
      <c r="A49" s="160"/>
      <c r="B49" s="147"/>
      <c r="C49" s="147"/>
      <c r="D49" s="148"/>
      <c r="E49" s="149"/>
      <c r="F49" s="67"/>
      <c r="H49" s="161"/>
      <c r="I49" s="148"/>
    </row>
    <row r="50" spans="1:9" ht="20.100000000000001" customHeight="1" x14ac:dyDescent="0.2">
      <c r="A50" s="162"/>
      <c r="B50" s="162" t="s">
        <v>1036</v>
      </c>
      <c r="C50" s="162"/>
      <c r="D50" s="148"/>
      <c r="F50" s="67"/>
      <c r="H50" s="161">
        <f>Monto_Oferta</f>
        <v>0</v>
      </c>
      <c r="I50" s="148"/>
    </row>
    <row r="51" spans="1:9" ht="20.100000000000001" customHeight="1" x14ac:dyDescent="0.2">
      <c r="I51" s="163"/>
    </row>
    <row r="52" spans="1:9" ht="60" customHeight="1" x14ac:dyDescent="0.2">
      <c r="B52" s="391" t="str">
        <f>"El presente presupuesto asciende a la suma de: " &amp; 'Números a Letras'!A53</f>
        <v>El presente presupuesto asciende a la suma de: SON PESOS: CERO CON 00/100.-</v>
      </c>
      <c r="C52" s="391"/>
      <c r="D52" s="391"/>
      <c r="E52" s="391"/>
      <c r="F52" s="391"/>
      <c r="G52" s="391"/>
      <c r="H52" s="391"/>
      <c r="I52" s="391"/>
    </row>
    <row r="53" spans="1:9" x14ac:dyDescent="0.2">
      <c r="A53" s="68" t="s">
        <v>1010</v>
      </c>
    </row>
    <row r="56" spans="1:9" x14ac:dyDescent="0.2">
      <c r="H56" s="319"/>
    </row>
    <row r="216" spans="2:2" x14ac:dyDescent="0.2">
      <c r="B216" s="110">
        <v>4</v>
      </c>
    </row>
    <row r="266" spans="2:2" x14ac:dyDescent="0.2">
      <c r="B266" s="110">
        <v>4</v>
      </c>
    </row>
    <row r="316" spans="2:2" x14ac:dyDescent="0.2">
      <c r="B316" s="110">
        <v>4</v>
      </c>
    </row>
    <row r="366" spans="2:2" x14ac:dyDescent="0.2">
      <c r="B366" s="110">
        <v>4</v>
      </c>
    </row>
    <row r="416" spans="2:2" x14ac:dyDescent="0.2">
      <c r="B416" s="110">
        <v>5</v>
      </c>
    </row>
    <row r="466" spans="2:2" x14ac:dyDescent="0.2">
      <c r="B466" s="110">
        <v>5</v>
      </c>
    </row>
    <row r="516" spans="2:2" x14ac:dyDescent="0.2">
      <c r="B516" s="110">
        <v>5</v>
      </c>
    </row>
    <row r="566" spans="2:2" x14ac:dyDescent="0.2">
      <c r="B566" s="110">
        <v>5</v>
      </c>
    </row>
    <row r="616" spans="2:2" x14ac:dyDescent="0.2">
      <c r="B616" s="110">
        <v>5</v>
      </c>
    </row>
    <row r="666" spans="2:2" x14ac:dyDescent="0.2">
      <c r="B666" s="110">
        <v>5</v>
      </c>
    </row>
    <row r="716" spans="2:2" x14ac:dyDescent="0.2">
      <c r="B716" s="110">
        <v>5</v>
      </c>
    </row>
    <row r="766" spans="2:2" x14ac:dyDescent="0.2">
      <c r="B766" s="110">
        <v>5</v>
      </c>
    </row>
    <row r="816" spans="2:2" x14ac:dyDescent="0.2">
      <c r="B816" s="110">
        <v>5</v>
      </c>
    </row>
    <row r="866" spans="2:2" x14ac:dyDescent="0.2">
      <c r="B866" s="110">
        <v>5</v>
      </c>
    </row>
    <row r="916" spans="2:2" x14ac:dyDescent="0.2">
      <c r="B916" s="110">
        <v>5</v>
      </c>
    </row>
    <row r="966" spans="2:2" x14ac:dyDescent="0.2">
      <c r="B966" s="110">
        <v>5</v>
      </c>
    </row>
    <row r="967" spans="2:2" x14ac:dyDescent="0.2">
      <c r="B967" s="110" t="e">
        <f>CyP!#REF!</f>
        <v>#REF!</v>
      </c>
    </row>
    <row r="1016" spans="2:2" x14ac:dyDescent="0.2">
      <c r="B1016" s="110">
        <v>5</v>
      </c>
    </row>
    <row r="1017" spans="2:2" x14ac:dyDescent="0.2">
      <c r="B1017" s="110" t="e">
        <f>CyP!#REF!</f>
        <v>#REF!</v>
      </c>
    </row>
    <row r="1066" spans="2:2" x14ac:dyDescent="0.2">
      <c r="B1066" s="110">
        <v>5</v>
      </c>
    </row>
    <row r="1067" spans="2:2" x14ac:dyDescent="0.2">
      <c r="B1067" s="110" t="e">
        <f>CyP!#REF!</f>
        <v>#REF!</v>
      </c>
    </row>
    <row r="1116" spans="2:2" x14ac:dyDescent="0.2">
      <c r="B1116" s="110">
        <v>5</v>
      </c>
    </row>
    <row r="1117" spans="2:2" x14ac:dyDescent="0.2">
      <c r="B1117" s="110" t="e">
        <f>CyP!#REF!</f>
        <v>#REF!</v>
      </c>
    </row>
    <row r="1167" spans="2:2" x14ac:dyDescent="0.2">
      <c r="B1167" s="110" t="e">
        <f>CyP!#REF!</f>
        <v>#REF!</v>
      </c>
    </row>
    <row r="1216" spans="2:2" x14ac:dyDescent="0.2">
      <c r="B1216" s="110">
        <v>7</v>
      </c>
    </row>
    <row r="1217" spans="2:2" x14ac:dyDescent="0.2">
      <c r="B1217" s="110" t="e">
        <f>CyP!#REF!</f>
        <v>#REF!</v>
      </c>
    </row>
    <row r="1267" spans="2:2" x14ac:dyDescent="0.2">
      <c r="B1267" s="110" t="e">
        <f>CyP!#REF!</f>
        <v>#REF!</v>
      </c>
    </row>
    <row r="1316" spans="2:2" x14ac:dyDescent="0.2">
      <c r="B1316" s="110">
        <v>8</v>
      </c>
    </row>
    <row r="1317" spans="2:2" x14ac:dyDescent="0.2">
      <c r="B1317" s="110" t="e">
        <f>CyP!#REF!</f>
        <v>#REF!</v>
      </c>
    </row>
    <row r="1366" spans="2:2" x14ac:dyDescent="0.2">
      <c r="B1366" s="110">
        <v>8</v>
      </c>
    </row>
    <row r="1367" spans="2:2" x14ac:dyDescent="0.2">
      <c r="B1367" s="110" t="e">
        <f>CyP!#REF!</f>
        <v>#REF!</v>
      </c>
    </row>
    <row r="1416" spans="2:2" x14ac:dyDescent="0.2">
      <c r="B1416" s="110">
        <v>8</v>
      </c>
    </row>
    <row r="1417" spans="2:2" x14ac:dyDescent="0.2">
      <c r="B1417" s="110" t="e">
        <f>CyP!#REF!</f>
        <v>#REF!</v>
      </c>
    </row>
    <row r="1466" spans="2:2" x14ac:dyDescent="0.2">
      <c r="B1466" s="110">
        <v>8</v>
      </c>
    </row>
    <row r="1467" spans="2:2" x14ac:dyDescent="0.2">
      <c r="B1467" s="110" t="e">
        <f>CyP!#REF!</f>
        <v>#REF!</v>
      </c>
    </row>
    <row r="1516" spans="2:2" x14ac:dyDescent="0.2">
      <c r="B1516" s="110">
        <v>8</v>
      </c>
    </row>
    <row r="1517" spans="2:2" x14ac:dyDescent="0.2">
      <c r="B1517" s="110" t="e">
        <f>CyP!#REF!</f>
        <v>#REF!</v>
      </c>
    </row>
    <row r="1567" spans="2:2" x14ac:dyDescent="0.2">
      <c r="B1567" s="110" t="e">
        <f>CyP!#REF!</f>
        <v>#REF!</v>
      </c>
    </row>
    <row r="1617" spans="2:2" x14ac:dyDescent="0.2">
      <c r="B1617" s="110" t="e">
        <f>CyP!#REF!</f>
        <v>#REF!</v>
      </c>
    </row>
    <row r="1667" spans="2:2" x14ac:dyDescent="0.2">
      <c r="B1667" s="110" t="e">
        <f>CyP!#REF!</f>
        <v>#REF!</v>
      </c>
    </row>
    <row r="1716" spans="2:2" x14ac:dyDescent="0.2">
      <c r="B1716" s="110">
        <v>12</v>
      </c>
    </row>
    <row r="1717" spans="2:2" x14ac:dyDescent="0.2">
      <c r="B1717" s="110" t="e">
        <f>CyP!#REF!</f>
        <v>#REF!</v>
      </c>
    </row>
    <row r="1766" spans="2:2" x14ac:dyDescent="0.2">
      <c r="B1766" s="110">
        <v>12</v>
      </c>
    </row>
    <row r="1767" spans="2:2" x14ac:dyDescent="0.2">
      <c r="B1767" s="110" t="e">
        <f>CyP!#REF!</f>
        <v>#REF!</v>
      </c>
    </row>
    <row r="1816" spans="2:2" x14ac:dyDescent="0.2">
      <c r="B1816" s="110">
        <v>12</v>
      </c>
    </row>
    <row r="1817" spans="2:2" x14ac:dyDescent="0.2">
      <c r="B1817" s="110" t="e">
        <f>CyP!#REF!</f>
        <v>#REF!</v>
      </c>
    </row>
    <row r="1866" spans="2:2" x14ac:dyDescent="0.2">
      <c r="B1866" s="110">
        <v>12</v>
      </c>
    </row>
    <row r="1867" spans="2:2" x14ac:dyDescent="0.2">
      <c r="B1867" s="110" t="e">
        <f>CyP!#REF!</f>
        <v>#REF!</v>
      </c>
    </row>
    <row r="1916" spans="2:2" x14ac:dyDescent="0.2">
      <c r="B1916" s="110">
        <v>12</v>
      </c>
    </row>
    <row r="1917" spans="2:2" x14ac:dyDescent="0.2">
      <c r="B1917" s="110" t="e">
        <f>CyP!#REF!</f>
        <v>#REF!</v>
      </c>
    </row>
    <row r="1966" spans="2:2" x14ac:dyDescent="0.2">
      <c r="B1966" s="110">
        <v>13</v>
      </c>
    </row>
    <row r="1967" spans="2:2" x14ac:dyDescent="0.2">
      <c r="B1967" s="110" t="e">
        <f>CyP!#REF!</f>
        <v>#REF!</v>
      </c>
    </row>
    <row r="2016" spans="2:2" x14ac:dyDescent="0.2">
      <c r="B2016" s="110">
        <v>13</v>
      </c>
    </row>
    <row r="2017" spans="2:2" x14ac:dyDescent="0.2">
      <c r="B2017" s="110" t="e">
        <f>CyP!#REF!</f>
        <v>#REF!</v>
      </c>
    </row>
  </sheetData>
  <mergeCells count="31">
    <mergeCell ref="B25:C25"/>
    <mergeCell ref="B35:C35"/>
    <mergeCell ref="B36:C36"/>
    <mergeCell ref="B26:C26"/>
    <mergeCell ref="B27:C27"/>
    <mergeCell ref="B28:C28"/>
    <mergeCell ref="B32:C32"/>
    <mergeCell ref="B33:C33"/>
    <mergeCell ref="A15:A16"/>
    <mergeCell ref="B15:C16"/>
    <mergeCell ref="D15:D16"/>
    <mergeCell ref="E15:E16"/>
    <mergeCell ref="C2:I2"/>
    <mergeCell ref="I15:I16"/>
    <mergeCell ref="H15:H16"/>
    <mergeCell ref="B38:C38"/>
    <mergeCell ref="B37:C37"/>
    <mergeCell ref="B52:I52"/>
    <mergeCell ref="F15:F16"/>
    <mergeCell ref="G15:G16"/>
    <mergeCell ref="B18:C18"/>
    <mergeCell ref="B19:C19"/>
    <mergeCell ref="B20:C20"/>
    <mergeCell ref="B29:C29"/>
    <mergeCell ref="B30:C30"/>
    <mergeCell ref="B31:C31"/>
    <mergeCell ref="B21:C21"/>
    <mergeCell ref="B22:C22"/>
    <mergeCell ref="B23:C23"/>
    <mergeCell ref="B24:C24"/>
    <mergeCell ref="B34:C34"/>
  </mergeCells>
  <conditionalFormatting sqref="A18:A39">
    <cfRule type="expression" dxfId="108" priority="12" stopIfTrue="1">
      <formula>#REF!&gt;0</formula>
    </cfRule>
    <cfRule type="expression" dxfId="107" priority="13" stopIfTrue="1">
      <formula>#REF!&gt;0</formula>
    </cfRule>
    <cfRule type="expression" dxfId="106" priority="14" stopIfTrue="1">
      <formula>#REF!&gt;0</formula>
    </cfRule>
  </conditionalFormatting>
  <conditionalFormatting sqref="A41:A49">
    <cfRule type="expression" dxfId="105" priority="4" stopIfTrue="1">
      <formula>#REF!=1</formula>
    </cfRule>
  </conditionalFormatting>
  <conditionalFormatting sqref="A44 A46 A48:A49">
    <cfRule type="expression" dxfId="104" priority="269" stopIfTrue="1">
      <formula>#REF!=1</formula>
    </cfRule>
  </conditionalFormatting>
  <conditionalFormatting sqref="A43:C43">
    <cfRule type="expression" dxfId="103" priority="272" stopIfTrue="1">
      <formula>#REF!=1</formula>
    </cfRule>
  </conditionalFormatting>
  <conditionalFormatting sqref="A41:D42 A43 F41:F50">
    <cfRule type="expression" dxfId="102" priority="6" stopIfTrue="1">
      <formula>#REF!=1</formula>
    </cfRule>
  </conditionalFormatting>
  <conditionalFormatting sqref="A41:D42">
    <cfRule type="expression" dxfId="101" priority="5" stopIfTrue="1">
      <formula>#REF!=1</formula>
    </cfRule>
  </conditionalFormatting>
  <conditionalFormatting sqref="A44:D50">
    <cfRule type="expression" dxfId="100" priority="281" stopIfTrue="1">
      <formula>#REF!=1</formula>
    </cfRule>
  </conditionalFormatting>
  <conditionalFormatting sqref="B18:B38 E18:E38">
    <cfRule type="expression" dxfId="99" priority="7" stopIfTrue="1">
      <formula>#REF!&gt;0</formula>
    </cfRule>
    <cfRule type="expression" dxfId="98" priority="8" stopIfTrue="1">
      <formula>#REF!&gt;0</formula>
    </cfRule>
    <cfRule type="expression" dxfId="97" priority="9" stopIfTrue="1">
      <formula>#REF!&gt;0</formula>
    </cfRule>
  </conditionalFormatting>
  <conditionalFormatting sqref="B41:C42">
    <cfRule type="expression" dxfId="96" priority="3" stopIfTrue="1">
      <formula>#REF!=1</formula>
    </cfRule>
  </conditionalFormatting>
  <conditionalFormatting sqref="B43:C45 A43:A50 D43:D50 B47:C50 H44:I45 I46 H47:I50">
    <cfRule type="expression" dxfId="95" priority="289" stopIfTrue="1">
      <formula>#REF!=1</formula>
    </cfRule>
  </conditionalFormatting>
  <conditionalFormatting sqref="B44:C45 A45 A47 B47:C50 A43:D43">
    <cfRule type="expression" dxfId="94" priority="288" stopIfTrue="1">
      <formula>#REF!=1</formula>
    </cfRule>
  </conditionalFormatting>
  <conditionalFormatting sqref="B46:C49">
    <cfRule type="expression" dxfId="93" priority="138" stopIfTrue="1">
      <formula>#REF!=1</formula>
    </cfRule>
  </conditionalFormatting>
  <conditionalFormatting sqref="H46">
    <cfRule type="expression" dxfId="92" priority="11" stopIfTrue="1">
      <formula>#REF!=1</formula>
    </cfRule>
  </conditionalFormatting>
  <conditionalFormatting sqref="H41:I43">
    <cfRule type="expression" dxfId="91" priority="1" stopIfTrue="1">
      <formula>#REF!=1</formula>
    </cfRule>
  </conditionalFormatting>
  <conditionalFormatting sqref="I44:I51">
    <cfRule type="expression" dxfId="90" priority="274" stopIfTrue="1">
      <formula>#REF!=1</formula>
    </cfRule>
  </conditionalFormatting>
  <pageMargins left="1.1811023622047245" right="0.78740157480314965" top="0.98425196850393704" bottom="0.78740157480314965" header="0.39370078740157483" footer="0.39370078740157483"/>
  <pageSetup paperSize="9" scale="51"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1599"/>
  <sheetViews>
    <sheetView showGridLines="0" showZeros="0" topLeftCell="A81" zoomScale="120" zoomScaleNormal="120" zoomScaleSheetLayoutView="90" workbookViewId="0">
      <selection activeCell="C151" sqref="C151"/>
    </sheetView>
  </sheetViews>
  <sheetFormatPr baseColWidth="10" defaultColWidth="11.42578125" defaultRowHeight="24" customHeight="1" x14ac:dyDescent="0.2"/>
  <cols>
    <col min="1" max="1" width="16" style="335" customWidth="1"/>
    <col min="2" max="2" width="20.7109375" style="335" customWidth="1"/>
    <col min="3" max="3" width="43.7109375" style="70" customWidth="1"/>
    <col min="4" max="4" width="10.7109375" style="70" customWidth="1"/>
    <col min="5" max="5" width="12.7109375" style="70" customWidth="1"/>
    <col min="6" max="7" width="15.7109375" style="349" customWidth="1"/>
    <col min="8" max="123" width="11.42578125" style="326"/>
    <col min="124" max="16384" width="11.42578125" style="70"/>
  </cols>
  <sheetData>
    <row r="1" spans="1:7" ht="24" customHeight="1" x14ac:dyDescent="0.2">
      <c r="A1" s="333" t="s">
        <v>35</v>
      </c>
      <c r="B1" s="334"/>
      <c r="C1" s="133"/>
      <c r="D1" s="133"/>
      <c r="E1" s="133"/>
      <c r="F1" s="133"/>
      <c r="G1" s="345"/>
    </row>
    <row r="2" spans="1:7" ht="24" customHeight="1" x14ac:dyDescent="0.2">
      <c r="A2" s="336" t="s">
        <v>600</v>
      </c>
      <c r="B2" s="337" t="str">
        <f>Comitente</f>
        <v>Dirección de Recursos Energéticos</v>
      </c>
      <c r="C2" s="346"/>
      <c r="D2" s="74"/>
      <c r="E2" s="74"/>
      <c r="F2" s="320"/>
      <c r="G2" s="321"/>
    </row>
    <row r="3" spans="1:7" ht="24" customHeight="1" x14ac:dyDescent="0.2">
      <c r="A3" s="336" t="s">
        <v>601</v>
      </c>
      <c r="B3" s="337">
        <f>Contratista</f>
        <v>0</v>
      </c>
      <c r="C3" s="347"/>
      <c r="D3" s="347"/>
      <c r="E3" s="347"/>
      <c r="F3" s="320"/>
      <c r="G3" s="321"/>
    </row>
    <row r="4" spans="1:7" ht="24" customHeight="1" x14ac:dyDescent="0.2">
      <c r="A4" s="336" t="s">
        <v>22</v>
      </c>
      <c r="B4" s="337" t="str">
        <f>Obra</f>
        <v>REFACCIÓN Y ACONDICIONAMIENTO DE INSTALACIONES ELÉCTRICAS EN EL CENTRO DE OPERACIONES DE LA PRESA QUEBRADA DE ULLUM</v>
      </c>
      <c r="C4" s="347"/>
      <c r="D4" s="347"/>
      <c r="E4" s="347"/>
      <c r="F4" s="320" t="s">
        <v>36</v>
      </c>
      <c r="G4" s="348">
        <f>Fecha_Base</f>
        <v>0</v>
      </c>
    </row>
    <row r="5" spans="1:7" ht="24" customHeight="1" x14ac:dyDescent="0.2">
      <c r="A5" s="338" t="s">
        <v>599</v>
      </c>
      <c r="B5" s="151" t="str">
        <f>Ubicación</f>
        <v>Dpto. Ullum</v>
      </c>
      <c r="C5" s="74"/>
      <c r="E5" s="310"/>
      <c r="G5" s="324"/>
    </row>
    <row r="6" spans="1:7" ht="24" customHeight="1" x14ac:dyDescent="0.2">
      <c r="A6" s="338" t="s">
        <v>37</v>
      </c>
      <c r="B6" s="322" t="str">
        <f>IFERROR(VALUE(LEFT(B7,FIND(".",B7)-1)),"")</f>
        <v/>
      </c>
      <c r="C6" s="70" t="str">
        <f>IFERROR(VLOOKUP(B6,Tabla_CyP,2,FALSE),"")</f>
        <v/>
      </c>
      <c r="E6" s="310"/>
      <c r="G6" s="324"/>
    </row>
    <row r="7" spans="1:7" ht="24" customHeight="1" x14ac:dyDescent="0.2">
      <c r="A7" s="338" t="s">
        <v>23</v>
      </c>
      <c r="B7" s="323">
        <f>IFERROR(VLOOKUP(COUNTIF($A$1:A7,"ANALISIS DE PRECIOS"),Tabla_NumeroItem,2,FALSE),"")</f>
        <v>1</v>
      </c>
      <c r="C7" s="70" t="str">
        <f>IFERROR(VLOOKUP(B7,Tabla_CyP,2,FALSE),"")</f>
        <v>Proyecto Ejecutivo e Ingenieria de detalle</v>
      </c>
      <c r="E7" s="310"/>
      <c r="F7" s="320" t="s">
        <v>24</v>
      </c>
      <c r="G7" s="324" t="str">
        <f>IFERROR(VLOOKUP(B7,Tabla_CyP,4,FALSE),"")</f>
        <v>gl</v>
      </c>
    </row>
    <row r="8" spans="1:7" ht="24" customHeight="1" x14ac:dyDescent="0.2">
      <c r="A8" s="338"/>
      <c r="B8" s="151"/>
      <c r="E8" s="310"/>
      <c r="G8" s="324"/>
    </row>
    <row r="9" spans="1:7" ht="24" customHeight="1" x14ac:dyDescent="0.2">
      <c r="A9" s="402" t="s">
        <v>505</v>
      </c>
      <c r="B9" s="403"/>
      <c r="C9" s="404" t="s">
        <v>0</v>
      </c>
      <c r="D9" s="404" t="s">
        <v>25</v>
      </c>
      <c r="E9" s="406" t="s">
        <v>26</v>
      </c>
      <c r="F9" s="400" t="s">
        <v>27</v>
      </c>
      <c r="G9" s="400" t="s">
        <v>28</v>
      </c>
    </row>
    <row r="10" spans="1:7" ht="24" customHeight="1" x14ac:dyDescent="0.2">
      <c r="A10" s="339" t="s">
        <v>506</v>
      </c>
      <c r="B10" s="339" t="s">
        <v>507</v>
      </c>
      <c r="C10" s="405"/>
      <c r="D10" s="405"/>
      <c r="E10" s="407"/>
      <c r="F10" s="401"/>
      <c r="G10" s="401"/>
    </row>
    <row r="11" spans="1:7" ht="24" customHeight="1" x14ac:dyDescent="0.2">
      <c r="A11" s="318"/>
      <c r="B11" s="340"/>
      <c r="C11" s="97" t="s">
        <v>602</v>
      </c>
      <c r="D11" s="327"/>
      <c r="E11" s="328"/>
      <c r="F11" s="329"/>
      <c r="G11" s="330"/>
    </row>
    <row r="12" spans="1:7" s="326" customFormat="1" ht="24" customHeight="1" x14ac:dyDescent="0.2">
      <c r="A12" s="341" t="str">
        <f t="shared" ref="A12" si="0">IFERROR(VLOOKUP(C12,Tabla_Insumos,4,FALSE),"")</f>
        <v/>
      </c>
      <c r="B12" s="341" t="str">
        <f>IFERROR(VLOOKUP(C12,Tabla_Insumos,5,FALSE),"")</f>
        <v/>
      </c>
      <c r="C12" s="350"/>
      <c r="D12" s="304" t="str">
        <f t="shared" ref="D12" si="1">IFERROR(VLOOKUP(C12,Tabla_Insumos,2,FALSE),"")</f>
        <v/>
      </c>
      <c r="E12" s="305"/>
      <c r="F12" s="331">
        <f t="shared" ref="F12:F25" si="2">IFERROR(VLOOKUP(C12,Tabla_Insumos,3,FALSE),0)</f>
        <v>0</v>
      </c>
      <c r="G12" s="331">
        <f>ROUND(E12*F12,2)</f>
        <v>0</v>
      </c>
    </row>
    <row r="13" spans="1:7" s="326" customFormat="1" ht="24" customHeight="1" x14ac:dyDescent="0.2">
      <c r="A13" s="341" t="str">
        <f t="shared" ref="A13:A25" si="3">IFERROR(VLOOKUP(C13,Tabla_Insumos,4,FALSE),"")</f>
        <v/>
      </c>
      <c r="B13" s="341" t="str">
        <f t="shared" ref="B13:B25" si="4">IFERROR(VLOOKUP(C13,Tabla_Insumos,5,FALSE),"")</f>
        <v/>
      </c>
      <c r="C13" s="351"/>
      <c r="D13" s="304" t="str">
        <f t="shared" ref="D13:D25" si="5">IFERROR(VLOOKUP(C13,Tabla_Insumos,2,FALSE),"")</f>
        <v/>
      </c>
      <c r="E13" s="308"/>
      <c r="F13" s="331">
        <f t="shared" si="2"/>
        <v>0</v>
      </c>
      <c r="G13" s="331">
        <f t="shared" ref="G13:G25" si="6">ROUND(E13*F13,2)</f>
        <v>0</v>
      </c>
    </row>
    <row r="14" spans="1:7" s="326" customFormat="1" ht="24" customHeight="1" x14ac:dyDescent="0.2">
      <c r="A14" s="341" t="str">
        <f t="shared" si="3"/>
        <v/>
      </c>
      <c r="B14" s="341" t="str">
        <f t="shared" si="4"/>
        <v/>
      </c>
      <c r="C14" s="351"/>
      <c r="D14" s="304" t="str">
        <f t="shared" si="5"/>
        <v/>
      </c>
      <c r="E14" s="308"/>
      <c r="F14" s="331">
        <f t="shared" si="2"/>
        <v>0</v>
      </c>
      <c r="G14" s="331">
        <f t="shared" si="6"/>
        <v>0</v>
      </c>
    </row>
    <row r="15" spans="1:7" s="326" customFormat="1" ht="24" customHeight="1" x14ac:dyDescent="0.2">
      <c r="A15" s="341" t="str">
        <f t="shared" si="3"/>
        <v/>
      </c>
      <c r="B15" s="341" t="str">
        <f t="shared" si="4"/>
        <v/>
      </c>
      <c r="C15" s="351"/>
      <c r="D15" s="304" t="str">
        <f t="shared" si="5"/>
        <v/>
      </c>
      <c r="E15" s="308"/>
      <c r="F15" s="331">
        <f t="shared" si="2"/>
        <v>0</v>
      </c>
      <c r="G15" s="331">
        <f t="shared" si="6"/>
        <v>0</v>
      </c>
    </row>
    <row r="16" spans="1:7" s="326" customFormat="1" ht="24" customHeight="1" x14ac:dyDescent="0.2">
      <c r="A16" s="341" t="str">
        <f t="shared" si="3"/>
        <v/>
      </c>
      <c r="B16" s="341" t="str">
        <f t="shared" si="4"/>
        <v/>
      </c>
      <c r="C16" s="351"/>
      <c r="D16" s="304" t="str">
        <f t="shared" si="5"/>
        <v/>
      </c>
      <c r="E16" s="308"/>
      <c r="F16" s="331">
        <f t="shared" si="2"/>
        <v>0</v>
      </c>
      <c r="G16" s="331">
        <f t="shared" si="6"/>
        <v>0</v>
      </c>
    </row>
    <row r="17" spans="1:7" s="326" customFormat="1" ht="24" customHeight="1" x14ac:dyDescent="0.2">
      <c r="A17" s="341" t="str">
        <f t="shared" si="3"/>
        <v/>
      </c>
      <c r="B17" s="341" t="str">
        <f t="shared" si="4"/>
        <v/>
      </c>
      <c r="C17" s="351"/>
      <c r="D17" s="304" t="str">
        <f t="shared" si="5"/>
        <v/>
      </c>
      <c r="E17" s="308"/>
      <c r="F17" s="331">
        <f t="shared" si="2"/>
        <v>0</v>
      </c>
      <c r="G17" s="331">
        <f t="shared" si="6"/>
        <v>0</v>
      </c>
    </row>
    <row r="18" spans="1:7" s="326" customFormat="1" ht="24" customHeight="1" x14ac:dyDescent="0.2">
      <c r="A18" s="341" t="str">
        <f t="shared" si="3"/>
        <v/>
      </c>
      <c r="B18" s="341" t="str">
        <f t="shared" si="4"/>
        <v/>
      </c>
      <c r="C18" s="351"/>
      <c r="D18" s="304" t="str">
        <f t="shared" si="5"/>
        <v/>
      </c>
      <c r="E18" s="308"/>
      <c r="F18" s="331">
        <f t="shared" si="2"/>
        <v>0</v>
      </c>
      <c r="G18" s="331">
        <f t="shared" si="6"/>
        <v>0</v>
      </c>
    </row>
    <row r="19" spans="1:7" s="326" customFormat="1" ht="24" customHeight="1" x14ac:dyDescent="0.2">
      <c r="A19" s="341" t="str">
        <f t="shared" si="3"/>
        <v/>
      </c>
      <c r="B19" s="341" t="str">
        <f t="shared" si="4"/>
        <v/>
      </c>
      <c r="C19" s="351"/>
      <c r="D19" s="304" t="str">
        <f t="shared" si="5"/>
        <v/>
      </c>
      <c r="E19" s="308"/>
      <c r="F19" s="331">
        <f t="shared" si="2"/>
        <v>0</v>
      </c>
      <c r="G19" s="331">
        <f t="shared" si="6"/>
        <v>0</v>
      </c>
    </row>
    <row r="20" spans="1:7" s="326" customFormat="1" ht="24" customHeight="1" x14ac:dyDescent="0.2">
      <c r="A20" s="341" t="str">
        <f t="shared" si="3"/>
        <v/>
      </c>
      <c r="B20" s="341" t="str">
        <f t="shared" si="4"/>
        <v/>
      </c>
      <c r="C20" s="351"/>
      <c r="D20" s="304" t="str">
        <f t="shared" si="5"/>
        <v/>
      </c>
      <c r="E20" s="308"/>
      <c r="F20" s="331">
        <f t="shared" si="2"/>
        <v>0</v>
      </c>
      <c r="G20" s="331">
        <f t="shared" si="6"/>
        <v>0</v>
      </c>
    </row>
    <row r="21" spans="1:7" s="326" customFormat="1" ht="24" customHeight="1" x14ac:dyDescent="0.2">
      <c r="A21" s="341" t="str">
        <f t="shared" si="3"/>
        <v/>
      </c>
      <c r="B21" s="341" t="str">
        <f t="shared" si="4"/>
        <v/>
      </c>
      <c r="C21" s="351"/>
      <c r="D21" s="304" t="str">
        <f t="shared" si="5"/>
        <v/>
      </c>
      <c r="E21" s="308"/>
      <c r="F21" s="331">
        <f t="shared" si="2"/>
        <v>0</v>
      </c>
      <c r="G21" s="331">
        <f t="shared" si="6"/>
        <v>0</v>
      </c>
    </row>
    <row r="22" spans="1:7" s="326" customFormat="1" ht="24" customHeight="1" x14ac:dyDescent="0.2">
      <c r="A22" s="341" t="str">
        <f t="shared" si="3"/>
        <v/>
      </c>
      <c r="B22" s="341" t="str">
        <f t="shared" si="4"/>
        <v/>
      </c>
      <c r="C22" s="351"/>
      <c r="D22" s="304" t="str">
        <f t="shared" si="5"/>
        <v/>
      </c>
      <c r="E22" s="308"/>
      <c r="F22" s="331">
        <f t="shared" si="2"/>
        <v>0</v>
      </c>
      <c r="G22" s="331">
        <f t="shared" si="6"/>
        <v>0</v>
      </c>
    </row>
    <row r="23" spans="1:7" s="326" customFormat="1" ht="24" customHeight="1" x14ac:dyDescent="0.2">
      <c r="A23" s="341" t="str">
        <f t="shared" si="3"/>
        <v/>
      </c>
      <c r="B23" s="341" t="str">
        <f t="shared" si="4"/>
        <v/>
      </c>
      <c r="C23" s="351"/>
      <c r="D23" s="304" t="str">
        <f t="shared" si="5"/>
        <v/>
      </c>
      <c r="E23" s="308"/>
      <c r="F23" s="331">
        <f t="shared" si="2"/>
        <v>0</v>
      </c>
      <c r="G23" s="331">
        <f t="shared" si="6"/>
        <v>0</v>
      </c>
    </row>
    <row r="24" spans="1:7" s="326" customFormat="1" ht="24" customHeight="1" x14ac:dyDescent="0.2">
      <c r="A24" s="341" t="str">
        <f t="shared" si="3"/>
        <v/>
      </c>
      <c r="B24" s="341" t="str">
        <f t="shared" si="4"/>
        <v/>
      </c>
      <c r="C24" s="351"/>
      <c r="D24" s="304" t="str">
        <f t="shared" si="5"/>
        <v/>
      </c>
      <c r="E24" s="308"/>
      <c r="F24" s="331">
        <f t="shared" si="2"/>
        <v>0</v>
      </c>
      <c r="G24" s="331">
        <f t="shared" si="6"/>
        <v>0</v>
      </c>
    </row>
    <row r="25" spans="1:7" s="326" customFormat="1" ht="24" customHeight="1" x14ac:dyDescent="0.2">
      <c r="A25" s="341" t="str">
        <f t="shared" si="3"/>
        <v/>
      </c>
      <c r="B25" s="341" t="str">
        <f t="shared" si="4"/>
        <v/>
      </c>
      <c r="C25" s="351"/>
      <c r="D25" s="304" t="str">
        <f t="shared" si="5"/>
        <v/>
      </c>
      <c r="E25" s="308"/>
      <c r="F25" s="332">
        <f t="shared" si="2"/>
        <v>0</v>
      </c>
      <c r="G25" s="331">
        <f t="shared" si="6"/>
        <v>0</v>
      </c>
    </row>
    <row r="26" spans="1:7" ht="24" customHeight="1" x14ac:dyDescent="0.2">
      <c r="A26" s="342"/>
      <c r="E26" s="310"/>
      <c r="F26" s="325" t="s">
        <v>29</v>
      </c>
      <c r="G26" s="352">
        <f>SUBTOTAL(9,G12:G25)</f>
        <v>0</v>
      </c>
    </row>
    <row r="27" spans="1:7" ht="24" customHeight="1" x14ac:dyDescent="0.2">
      <c r="A27" s="342"/>
      <c r="C27" s="74" t="s">
        <v>603</v>
      </c>
      <c r="E27" s="310"/>
      <c r="G27" s="324"/>
    </row>
    <row r="28" spans="1:7" s="326" customFormat="1" ht="24" customHeight="1" x14ac:dyDescent="0.2">
      <c r="A28" s="341" t="str">
        <f t="shared" ref="A28:A33" si="7">IFERROR(VLOOKUP(C28,Tabla_Insumos,4,FALSE),"")</f>
        <v>IIEE-SJ - 102000</v>
      </c>
      <c r="B28" s="341" t="str">
        <f t="shared" ref="B28:B33" si="8">IFERROR(VLOOKUP(A28,Tabla_Indices,5,FALSE),"")</f>
        <v xml:space="preserve">Oficial </v>
      </c>
      <c r="C28" s="353" t="s">
        <v>998</v>
      </c>
      <c r="D28" s="304" t="str">
        <f t="shared" ref="D28:D31" si="9">IFERROR(VLOOKUP(C28,Tabla_Insumos,2,FALSE),"")</f>
        <v>hs.</v>
      </c>
      <c r="E28" s="305">
        <v>10</v>
      </c>
      <c r="F28" s="331">
        <f t="shared" ref="F28:F35" si="10">IFERROR(VLOOKUP(C28,Tabla_Insumos,3,FALSE),0)</f>
        <v>0</v>
      </c>
      <c r="G28" s="331">
        <f>ROUND(E28*F28,2)</f>
        <v>0</v>
      </c>
    </row>
    <row r="29" spans="1:7" s="326" customFormat="1" ht="24" customHeight="1" x14ac:dyDescent="0.2">
      <c r="A29" s="341" t="str">
        <f t="shared" si="7"/>
        <v/>
      </c>
      <c r="B29" s="341">
        <f t="shared" si="8"/>
        <v>0</v>
      </c>
      <c r="C29" s="353"/>
      <c r="D29" s="304" t="str">
        <f t="shared" si="9"/>
        <v/>
      </c>
      <c r="E29" s="305"/>
      <c r="F29" s="331">
        <f t="shared" si="10"/>
        <v>0</v>
      </c>
      <c r="G29" s="331">
        <f>ROUND(E29*F29,2)</f>
        <v>0</v>
      </c>
    </row>
    <row r="30" spans="1:7" s="326" customFormat="1" ht="24" customHeight="1" x14ac:dyDescent="0.2">
      <c r="A30" s="341" t="str">
        <f t="shared" si="7"/>
        <v/>
      </c>
      <c r="B30" s="341">
        <f t="shared" si="8"/>
        <v>0</v>
      </c>
      <c r="C30" s="354"/>
      <c r="D30" s="304" t="str">
        <f t="shared" si="9"/>
        <v/>
      </c>
      <c r="E30" s="305"/>
      <c r="F30" s="331">
        <f t="shared" si="10"/>
        <v>0</v>
      </c>
      <c r="G30" s="331">
        <f t="shared" ref="G30:G35" si="11">ROUND(E30*F30,2)</f>
        <v>0</v>
      </c>
    </row>
    <row r="31" spans="1:7" s="326" customFormat="1" ht="24" customHeight="1" x14ac:dyDescent="0.2">
      <c r="A31" s="341" t="str">
        <f t="shared" si="7"/>
        <v/>
      </c>
      <c r="B31" s="341">
        <f t="shared" si="8"/>
        <v>0</v>
      </c>
      <c r="C31" s="353"/>
      <c r="D31" s="304" t="str">
        <f t="shared" si="9"/>
        <v/>
      </c>
      <c r="E31" s="305"/>
      <c r="F31" s="331">
        <f t="shared" si="10"/>
        <v>0</v>
      </c>
      <c r="G31" s="331">
        <f t="shared" si="11"/>
        <v>0</v>
      </c>
    </row>
    <row r="32" spans="1:7" s="326" customFormat="1" ht="24" customHeight="1" x14ac:dyDescent="0.2">
      <c r="A32" s="341" t="str">
        <f t="shared" si="7"/>
        <v/>
      </c>
      <c r="B32" s="341">
        <f t="shared" si="8"/>
        <v>0</v>
      </c>
      <c r="C32" s="353"/>
      <c r="D32" s="304" t="str">
        <f t="shared" ref="D32:D33" si="12">IFERROR(VLOOKUP(C32,Tabla_Insumos,2,FALSE),"")</f>
        <v/>
      </c>
      <c r="E32" s="305"/>
      <c r="F32" s="331">
        <f t="shared" si="10"/>
        <v>0</v>
      </c>
      <c r="G32" s="331">
        <f t="shared" si="11"/>
        <v>0</v>
      </c>
    </row>
    <row r="33" spans="1:7" s="326" customFormat="1" ht="24" customHeight="1" x14ac:dyDescent="0.2">
      <c r="A33" s="341" t="str">
        <f t="shared" si="7"/>
        <v/>
      </c>
      <c r="B33" s="341">
        <f t="shared" si="8"/>
        <v>0</v>
      </c>
      <c r="C33" s="353"/>
      <c r="D33" s="304" t="str">
        <f t="shared" si="12"/>
        <v/>
      </c>
      <c r="E33" s="305"/>
      <c r="F33" s="331">
        <f t="shared" si="10"/>
        <v>0</v>
      </c>
      <c r="G33" s="331">
        <f t="shared" si="11"/>
        <v>0</v>
      </c>
    </row>
    <row r="34" spans="1:7" s="326" customFormat="1" ht="24" customHeight="1" x14ac:dyDescent="0.2">
      <c r="A34" s="341" t="str">
        <f t="shared" ref="A34:A35" si="13">IFERROR(VLOOKUP(C34,Tabla_Insumos,4,FALSE),"")</f>
        <v/>
      </c>
      <c r="B34" s="341">
        <f t="shared" ref="B34:B35" si="14">IFERROR(VLOOKUP(A34,Tabla_Indices,5,FALSE),"")</f>
        <v>0</v>
      </c>
      <c r="C34" s="351"/>
      <c r="D34" s="304" t="str">
        <f t="shared" ref="D34:D35" si="15">IFERROR(VLOOKUP(C34,Tabla_Insumos,2,FALSE),"")</f>
        <v/>
      </c>
      <c r="E34" s="308"/>
      <c r="F34" s="331">
        <f t="shared" si="10"/>
        <v>0</v>
      </c>
      <c r="G34" s="331">
        <f t="shared" si="11"/>
        <v>0</v>
      </c>
    </row>
    <row r="35" spans="1:7" s="326" customFormat="1" ht="24" customHeight="1" x14ac:dyDescent="0.2">
      <c r="A35" s="341" t="str">
        <f t="shared" si="13"/>
        <v/>
      </c>
      <c r="B35" s="341">
        <f t="shared" si="14"/>
        <v>0</v>
      </c>
      <c r="C35" s="351"/>
      <c r="D35" s="304" t="str">
        <f t="shared" si="15"/>
        <v/>
      </c>
      <c r="E35" s="308"/>
      <c r="F35" s="331">
        <f t="shared" si="10"/>
        <v>0</v>
      </c>
      <c r="G35" s="331">
        <f t="shared" si="11"/>
        <v>0</v>
      </c>
    </row>
    <row r="36" spans="1:7" ht="24" customHeight="1" x14ac:dyDescent="0.2">
      <c r="A36" s="342"/>
      <c r="E36" s="310"/>
      <c r="F36" s="325" t="s">
        <v>30</v>
      </c>
      <c r="G36" s="352">
        <f>SUBTOTAL(9,G28:G35)</f>
        <v>0</v>
      </c>
    </row>
    <row r="37" spans="1:7" ht="24" customHeight="1" x14ac:dyDescent="0.2">
      <c r="A37" s="342"/>
      <c r="C37" s="74" t="s">
        <v>604</v>
      </c>
      <c r="E37" s="310"/>
      <c r="G37" s="324"/>
    </row>
    <row r="38" spans="1:7" s="326" customFormat="1" ht="24" customHeight="1" x14ac:dyDescent="0.2">
      <c r="A38" s="341" t="str">
        <f t="shared" ref="A38:A40" si="16">IFERROR(VLOOKUP(C38,Tabla_Insumos,4,FALSE),"")</f>
        <v/>
      </c>
      <c r="B38" s="341" t="str">
        <f t="shared" ref="B38:B40" si="17">IFERROR(VLOOKUP(C38,Tabla_Insumos,5,FALSE),"")</f>
        <v/>
      </c>
      <c r="C38" s="350"/>
      <c r="D38" s="304" t="str">
        <f t="shared" ref="D38:D40" si="18">IFERROR(VLOOKUP(C38,Tabla_Insumos,2,FALSE),"")</f>
        <v/>
      </c>
      <c r="E38" s="305"/>
      <c r="F38" s="331">
        <f t="shared" ref="F38:F46" si="19">IFERROR(VLOOKUP(C38,Tabla_Insumos,3,FALSE),0)</f>
        <v>0</v>
      </c>
      <c r="G38" s="331">
        <f t="shared" ref="G38:G46" si="20">ROUND(E38*F38,2)</f>
        <v>0</v>
      </c>
    </row>
    <row r="39" spans="1:7" s="326" customFormat="1" ht="24" customHeight="1" x14ac:dyDescent="0.2">
      <c r="A39" s="341" t="str">
        <f t="shared" si="16"/>
        <v/>
      </c>
      <c r="B39" s="341" t="str">
        <f t="shared" si="17"/>
        <v/>
      </c>
      <c r="C39" s="350"/>
      <c r="D39" s="304" t="str">
        <f t="shared" si="18"/>
        <v/>
      </c>
      <c r="E39" s="305"/>
      <c r="F39" s="331">
        <f t="shared" si="19"/>
        <v>0</v>
      </c>
      <c r="G39" s="331">
        <f t="shared" si="20"/>
        <v>0</v>
      </c>
    </row>
    <row r="40" spans="1:7" s="326" customFormat="1" ht="24" customHeight="1" x14ac:dyDescent="0.2">
      <c r="A40" s="341" t="str">
        <f t="shared" si="16"/>
        <v/>
      </c>
      <c r="B40" s="341" t="str">
        <f t="shared" si="17"/>
        <v/>
      </c>
      <c r="C40" s="350"/>
      <c r="D40" s="304" t="str">
        <f t="shared" si="18"/>
        <v/>
      </c>
      <c r="E40" s="305"/>
      <c r="F40" s="331">
        <f t="shared" si="19"/>
        <v>0</v>
      </c>
      <c r="G40" s="331">
        <f t="shared" si="20"/>
        <v>0</v>
      </c>
    </row>
    <row r="41" spans="1:7" s="326" customFormat="1" ht="24" customHeight="1" x14ac:dyDescent="0.2">
      <c r="A41" s="341" t="str">
        <f t="shared" ref="A41:A46" si="21">IFERROR(VLOOKUP(C41,Tabla_Insumos,4,FALSE),"")</f>
        <v/>
      </c>
      <c r="B41" s="341" t="str">
        <f t="shared" ref="B41:B46" si="22">IFERROR(VLOOKUP(C41,Tabla_Insumos,5,FALSE),"")</f>
        <v/>
      </c>
      <c r="C41" s="351"/>
      <c r="D41" s="304" t="str">
        <f t="shared" ref="D41:D46" si="23">IFERROR(VLOOKUP(C41,Tabla_Insumos,2,FALSE),"")</f>
        <v/>
      </c>
      <c r="E41" s="308"/>
      <c r="F41" s="331">
        <f t="shared" si="19"/>
        <v>0</v>
      </c>
      <c r="G41" s="331">
        <f t="shared" si="20"/>
        <v>0</v>
      </c>
    </row>
    <row r="42" spans="1:7" s="326" customFormat="1" ht="24" customHeight="1" x14ac:dyDescent="0.2">
      <c r="A42" s="341" t="str">
        <f t="shared" si="21"/>
        <v/>
      </c>
      <c r="B42" s="341" t="str">
        <f t="shared" si="22"/>
        <v/>
      </c>
      <c r="C42" s="351"/>
      <c r="D42" s="304" t="str">
        <f t="shared" si="23"/>
        <v/>
      </c>
      <c r="E42" s="308"/>
      <c r="F42" s="331">
        <f t="shared" si="19"/>
        <v>0</v>
      </c>
      <c r="G42" s="331">
        <f t="shared" si="20"/>
        <v>0</v>
      </c>
    </row>
    <row r="43" spans="1:7" s="326" customFormat="1" ht="24" customHeight="1" x14ac:dyDescent="0.2">
      <c r="A43" s="341" t="str">
        <f t="shared" si="21"/>
        <v/>
      </c>
      <c r="B43" s="341" t="str">
        <f t="shared" si="22"/>
        <v/>
      </c>
      <c r="C43" s="351"/>
      <c r="D43" s="304" t="str">
        <f t="shared" si="23"/>
        <v/>
      </c>
      <c r="E43" s="308"/>
      <c r="F43" s="331">
        <f t="shared" si="19"/>
        <v>0</v>
      </c>
      <c r="G43" s="331">
        <f t="shared" si="20"/>
        <v>0</v>
      </c>
    </row>
    <row r="44" spans="1:7" s="326" customFormat="1" ht="24" customHeight="1" x14ac:dyDescent="0.2">
      <c r="A44" s="341" t="str">
        <f t="shared" si="21"/>
        <v/>
      </c>
      <c r="B44" s="341" t="str">
        <f t="shared" si="22"/>
        <v/>
      </c>
      <c r="C44" s="351"/>
      <c r="D44" s="304" t="str">
        <f t="shared" si="23"/>
        <v/>
      </c>
      <c r="E44" s="308"/>
      <c r="F44" s="331">
        <f t="shared" si="19"/>
        <v>0</v>
      </c>
      <c r="G44" s="331">
        <f t="shared" si="20"/>
        <v>0</v>
      </c>
    </row>
    <row r="45" spans="1:7" s="326" customFormat="1" ht="24" customHeight="1" x14ac:dyDescent="0.2">
      <c r="A45" s="341" t="str">
        <f t="shared" si="21"/>
        <v/>
      </c>
      <c r="B45" s="341" t="str">
        <f t="shared" si="22"/>
        <v/>
      </c>
      <c r="C45" s="351"/>
      <c r="D45" s="304" t="str">
        <f t="shared" si="23"/>
        <v/>
      </c>
      <c r="E45" s="308"/>
      <c r="F45" s="331">
        <f t="shared" si="19"/>
        <v>0</v>
      </c>
      <c r="G45" s="331">
        <f t="shared" si="20"/>
        <v>0</v>
      </c>
    </row>
    <row r="46" spans="1:7" s="326" customFormat="1" ht="24" customHeight="1" x14ac:dyDescent="0.2">
      <c r="A46" s="341" t="str">
        <f t="shared" si="21"/>
        <v/>
      </c>
      <c r="B46" s="341" t="str">
        <f t="shared" si="22"/>
        <v/>
      </c>
      <c r="C46" s="351"/>
      <c r="D46" s="304" t="str">
        <f t="shared" si="23"/>
        <v/>
      </c>
      <c r="E46" s="308"/>
      <c r="F46" s="331">
        <f t="shared" si="19"/>
        <v>0</v>
      </c>
      <c r="G46" s="331">
        <f t="shared" si="20"/>
        <v>0</v>
      </c>
    </row>
    <row r="47" spans="1:7" ht="24" customHeight="1" x14ac:dyDescent="0.2">
      <c r="A47" s="343"/>
      <c r="E47" s="310"/>
      <c r="F47" s="325" t="s">
        <v>31</v>
      </c>
      <c r="G47" s="352">
        <f>SUBTOTAL(9,G38:G46)</f>
        <v>0</v>
      </c>
    </row>
    <row r="48" spans="1:7" ht="24" customHeight="1" x14ac:dyDescent="0.2">
      <c r="A48" s="342"/>
      <c r="E48" s="310"/>
      <c r="G48" s="324"/>
    </row>
    <row r="49" spans="1:7" ht="24" customHeight="1" x14ac:dyDescent="0.2">
      <c r="A49" s="344">
        <f>B7</f>
        <v>1</v>
      </c>
      <c r="B49" s="131" t="str">
        <f>C7</f>
        <v>Proyecto Ejecutivo e Ingenieria de detalle</v>
      </c>
      <c r="C49" s="327"/>
      <c r="D49" s="327" t="s">
        <v>32</v>
      </c>
      <c r="E49" s="328"/>
      <c r="F49" s="355" t="s">
        <v>33</v>
      </c>
      <c r="G49" s="356">
        <f>SUBTOTAL(9,G12:G48)</f>
        <v>0</v>
      </c>
    </row>
    <row r="51" spans="1:7" ht="24" customHeight="1" x14ac:dyDescent="0.2">
      <c r="A51" s="333" t="s">
        <v>35</v>
      </c>
      <c r="B51" s="334"/>
      <c r="C51" s="133"/>
      <c r="D51" s="133"/>
      <c r="E51" s="133"/>
      <c r="F51" s="133"/>
      <c r="G51" s="345"/>
    </row>
    <row r="52" spans="1:7" ht="24" customHeight="1" x14ac:dyDescent="0.2">
      <c r="A52" s="336" t="s">
        <v>600</v>
      </c>
      <c r="B52" s="337" t="str">
        <f>Comitente</f>
        <v>Dirección de Recursos Energéticos</v>
      </c>
      <c r="C52" s="346"/>
      <c r="D52" s="74"/>
      <c r="E52" s="74"/>
      <c r="F52" s="320"/>
      <c r="G52" s="321"/>
    </row>
    <row r="53" spans="1:7" ht="24" customHeight="1" x14ac:dyDescent="0.2">
      <c r="A53" s="336" t="s">
        <v>601</v>
      </c>
      <c r="B53" s="337">
        <f>Contratista</f>
        <v>0</v>
      </c>
      <c r="C53" s="347"/>
      <c r="D53" s="347"/>
      <c r="E53" s="347"/>
      <c r="F53" s="320"/>
      <c r="G53" s="321"/>
    </row>
    <row r="54" spans="1:7" ht="24" customHeight="1" x14ac:dyDescent="0.2">
      <c r="A54" s="336" t="s">
        <v>22</v>
      </c>
      <c r="B54" s="337" t="str">
        <f>Obra</f>
        <v>REFACCIÓN Y ACONDICIONAMIENTO DE INSTALACIONES ELÉCTRICAS EN EL CENTRO DE OPERACIONES DE LA PRESA QUEBRADA DE ULLUM</v>
      </c>
      <c r="C54" s="347"/>
      <c r="D54" s="347"/>
      <c r="E54" s="347"/>
      <c r="F54" s="320" t="s">
        <v>36</v>
      </c>
      <c r="G54" s="348">
        <f>Fecha_Base</f>
        <v>0</v>
      </c>
    </row>
    <row r="55" spans="1:7" ht="24" customHeight="1" x14ac:dyDescent="0.2">
      <c r="A55" s="338" t="s">
        <v>599</v>
      </c>
      <c r="B55" s="151" t="str">
        <f>Ubicación</f>
        <v>Dpto. Ullum</v>
      </c>
      <c r="C55" s="74"/>
      <c r="E55" s="310"/>
      <c r="G55" s="324"/>
    </row>
    <row r="56" spans="1:7" ht="24" customHeight="1" x14ac:dyDescent="0.2">
      <c r="A56" s="338" t="s">
        <v>37</v>
      </c>
      <c r="B56" s="322" t="str">
        <f>IFERROR(VALUE(LEFT(B57,FIND(".",B57)-1)),"")</f>
        <v/>
      </c>
      <c r="C56" s="70" t="str">
        <f>IFERROR(VLOOKUP(B56,Tabla_CyP,2,FALSE),"")</f>
        <v/>
      </c>
      <c r="E56" s="310"/>
      <c r="G56" s="324"/>
    </row>
    <row r="57" spans="1:7" ht="24" customHeight="1" x14ac:dyDescent="0.2">
      <c r="A57" s="338" t="s">
        <v>23</v>
      </c>
      <c r="B57" s="323">
        <f>IFERROR(VLOOKUP(COUNTIF($A$1:A57,"ANALISIS DE PRECIOS"),Tabla_NumeroItem,2,FALSE),"")</f>
        <v>2</v>
      </c>
      <c r="C57" s="70" t="str">
        <f>IFERROR(VLOOKUP(B57,Tabla_CyP,2,FALSE),"")</f>
        <v>Tablero Protocolizado de Maniobras/Trasferencia</v>
      </c>
      <c r="E57" s="310"/>
      <c r="F57" s="320" t="s">
        <v>24</v>
      </c>
      <c r="G57" s="324" t="str">
        <f>IFERROR(VLOOKUP(B57,Tabla_CyP,4,FALSE),"")</f>
        <v>Cjto</v>
      </c>
    </row>
    <row r="58" spans="1:7" ht="24" customHeight="1" x14ac:dyDescent="0.2">
      <c r="A58" s="338"/>
      <c r="B58" s="151"/>
      <c r="E58" s="310"/>
      <c r="G58" s="324"/>
    </row>
    <row r="59" spans="1:7" ht="24" customHeight="1" x14ac:dyDescent="0.2">
      <c r="A59" s="402" t="s">
        <v>505</v>
      </c>
      <c r="B59" s="403"/>
      <c r="C59" s="404" t="s">
        <v>0</v>
      </c>
      <c r="D59" s="404" t="s">
        <v>25</v>
      </c>
      <c r="E59" s="406" t="s">
        <v>26</v>
      </c>
      <c r="F59" s="400" t="s">
        <v>27</v>
      </c>
      <c r="G59" s="400" t="s">
        <v>28</v>
      </c>
    </row>
    <row r="60" spans="1:7" ht="24" customHeight="1" x14ac:dyDescent="0.2">
      <c r="A60" s="339" t="s">
        <v>506</v>
      </c>
      <c r="B60" s="339" t="s">
        <v>507</v>
      </c>
      <c r="C60" s="405"/>
      <c r="D60" s="405"/>
      <c r="E60" s="407"/>
      <c r="F60" s="401"/>
      <c r="G60" s="401"/>
    </row>
    <row r="61" spans="1:7" ht="24" customHeight="1" x14ac:dyDescent="0.2">
      <c r="A61" s="318"/>
      <c r="B61" s="340"/>
      <c r="C61" s="97" t="s">
        <v>602</v>
      </c>
      <c r="D61" s="327"/>
      <c r="E61" s="328"/>
      <c r="F61" s="329"/>
      <c r="G61" s="330"/>
    </row>
    <row r="62" spans="1:7" s="326" customFormat="1" ht="24" customHeight="1" x14ac:dyDescent="0.2">
      <c r="A62" s="341" t="str">
        <f t="shared" ref="A62:A63" si="24">IFERROR(VLOOKUP(C62,Tabla_Insumos,4,FALSE),"")</f>
        <v/>
      </c>
      <c r="B62" s="341" t="str">
        <f>IFERROR(VLOOKUP(C62,Tabla_Insumos,5,FALSE),"")</f>
        <v/>
      </c>
      <c r="C62" s="350"/>
      <c r="D62" s="306" t="str">
        <f t="shared" ref="D62:D63" si="25">IFERROR(VLOOKUP(C62,Tabla_Insumos,2,FALSE),"")</f>
        <v/>
      </c>
      <c r="E62" s="305"/>
      <c r="F62" s="331">
        <f t="shared" ref="F62:F75" si="26">IFERROR(VLOOKUP(C62,Tabla_Insumos,3,FALSE),0)</f>
        <v>0</v>
      </c>
      <c r="G62" s="331">
        <f>ROUND(E62*F62,2)</f>
        <v>0</v>
      </c>
    </row>
    <row r="63" spans="1:7" s="326" customFormat="1" ht="24" customHeight="1" x14ac:dyDescent="0.2">
      <c r="A63" s="341" t="str">
        <f t="shared" si="24"/>
        <v/>
      </c>
      <c r="B63" s="341" t="str">
        <f t="shared" ref="B63" si="27">IFERROR(VLOOKUP(C63,Tabla_Insumos,5,FALSE),"")</f>
        <v/>
      </c>
      <c r="C63" s="350"/>
      <c r="D63" s="306" t="str">
        <f t="shared" si="25"/>
        <v/>
      </c>
      <c r="E63" s="305"/>
      <c r="F63" s="331">
        <f t="shared" si="26"/>
        <v>0</v>
      </c>
      <c r="G63" s="331">
        <f t="shared" ref="G63:G75" si="28">ROUND(E63*F63,2)</f>
        <v>0</v>
      </c>
    </row>
    <row r="64" spans="1:7" s="326" customFormat="1" ht="24" customHeight="1" x14ac:dyDescent="0.2">
      <c r="A64" s="341" t="str">
        <f t="shared" ref="A64:A75" si="29">IFERROR(VLOOKUP(C64,Tabla_Insumos,4,FALSE),"")</f>
        <v/>
      </c>
      <c r="B64" s="341" t="str">
        <f t="shared" ref="B64:B75" si="30">IFERROR(VLOOKUP(C64,Tabla_Insumos,5,FALSE),"")</f>
        <v/>
      </c>
      <c r="C64" s="351"/>
      <c r="D64" s="304" t="str">
        <f t="shared" ref="D64:D75" si="31">IFERROR(VLOOKUP(C64,Tabla_Insumos,2,FALSE),"")</f>
        <v/>
      </c>
      <c r="E64" s="308"/>
      <c r="F64" s="331">
        <f t="shared" si="26"/>
        <v>0</v>
      </c>
      <c r="G64" s="331">
        <f t="shared" si="28"/>
        <v>0</v>
      </c>
    </row>
    <row r="65" spans="1:7" s="326" customFormat="1" ht="24" customHeight="1" x14ac:dyDescent="0.2">
      <c r="A65" s="341" t="str">
        <f t="shared" si="29"/>
        <v/>
      </c>
      <c r="B65" s="341" t="str">
        <f t="shared" si="30"/>
        <v/>
      </c>
      <c r="C65" s="351"/>
      <c r="D65" s="304" t="str">
        <f t="shared" si="31"/>
        <v/>
      </c>
      <c r="E65" s="308"/>
      <c r="F65" s="331">
        <f t="shared" si="26"/>
        <v>0</v>
      </c>
      <c r="G65" s="331">
        <f t="shared" si="28"/>
        <v>0</v>
      </c>
    </row>
    <row r="66" spans="1:7" s="326" customFormat="1" ht="24" customHeight="1" x14ac:dyDescent="0.2">
      <c r="A66" s="341" t="str">
        <f t="shared" si="29"/>
        <v/>
      </c>
      <c r="B66" s="341" t="str">
        <f t="shared" si="30"/>
        <v/>
      </c>
      <c r="C66" s="351"/>
      <c r="D66" s="304" t="str">
        <f t="shared" si="31"/>
        <v/>
      </c>
      <c r="E66" s="308"/>
      <c r="F66" s="331">
        <f t="shared" si="26"/>
        <v>0</v>
      </c>
      <c r="G66" s="331">
        <f t="shared" si="28"/>
        <v>0</v>
      </c>
    </row>
    <row r="67" spans="1:7" s="326" customFormat="1" ht="24" customHeight="1" x14ac:dyDescent="0.2">
      <c r="A67" s="341" t="str">
        <f t="shared" si="29"/>
        <v/>
      </c>
      <c r="B67" s="341" t="str">
        <f t="shared" si="30"/>
        <v/>
      </c>
      <c r="C67" s="351"/>
      <c r="D67" s="304" t="str">
        <f t="shared" si="31"/>
        <v/>
      </c>
      <c r="E67" s="308"/>
      <c r="F67" s="331">
        <f t="shared" si="26"/>
        <v>0</v>
      </c>
      <c r="G67" s="331">
        <f t="shared" si="28"/>
        <v>0</v>
      </c>
    </row>
    <row r="68" spans="1:7" s="326" customFormat="1" ht="24" customHeight="1" x14ac:dyDescent="0.2">
      <c r="A68" s="341" t="str">
        <f t="shared" si="29"/>
        <v/>
      </c>
      <c r="B68" s="341" t="str">
        <f t="shared" si="30"/>
        <v/>
      </c>
      <c r="C68" s="351"/>
      <c r="D68" s="304" t="str">
        <f t="shared" si="31"/>
        <v/>
      </c>
      <c r="E68" s="308"/>
      <c r="F68" s="331">
        <f t="shared" si="26"/>
        <v>0</v>
      </c>
      <c r="G68" s="331">
        <f t="shared" si="28"/>
        <v>0</v>
      </c>
    </row>
    <row r="69" spans="1:7" s="326" customFormat="1" ht="24" customHeight="1" x14ac:dyDescent="0.2">
      <c r="A69" s="341" t="str">
        <f t="shared" si="29"/>
        <v/>
      </c>
      <c r="B69" s="341" t="str">
        <f t="shared" si="30"/>
        <v/>
      </c>
      <c r="C69" s="351"/>
      <c r="D69" s="304" t="str">
        <f t="shared" si="31"/>
        <v/>
      </c>
      <c r="E69" s="308"/>
      <c r="F69" s="331">
        <f t="shared" si="26"/>
        <v>0</v>
      </c>
      <c r="G69" s="331">
        <f t="shared" si="28"/>
        <v>0</v>
      </c>
    </row>
    <row r="70" spans="1:7" s="326" customFormat="1" ht="24" customHeight="1" x14ac:dyDescent="0.2">
      <c r="A70" s="341" t="str">
        <f t="shared" si="29"/>
        <v/>
      </c>
      <c r="B70" s="341" t="str">
        <f t="shared" si="30"/>
        <v/>
      </c>
      <c r="C70" s="351"/>
      <c r="D70" s="304" t="str">
        <f t="shared" si="31"/>
        <v/>
      </c>
      <c r="E70" s="308"/>
      <c r="F70" s="331">
        <f t="shared" si="26"/>
        <v>0</v>
      </c>
      <c r="G70" s="331">
        <f t="shared" si="28"/>
        <v>0</v>
      </c>
    </row>
    <row r="71" spans="1:7" s="326" customFormat="1" ht="24" customHeight="1" x14ac:dyDescent="0.2">
      <c r="A71" s="341" t="str">
        <f t="shared" si="29"/>
        <v/>
      </c>
      <c r="B71" s="341" t="str">
        <f t="shared" si="30"/>
        <v/>
      </c>
      <c r="C71" s="351"/>
      <c r="D71" s="304" t="str">
        <f t="shared" si="31"/>
        <v/>
      </c>
      <c r="E71" s="308"/>
      <c r="F71" s="331">
        <f t="shared" si="26"/>
        <v>0</v>
      </c>
      <c r="G71" s="331">
        <f t="shared" si="28"/>
        <v>0</v>
      </c>
    </row>
    <row r="72" spans="1:7" s="326" customFormat="1" ht="24" customHeight="1" x14ac:dyDescent="0.2">
      <c r="A72" s="341" t="str">
        <f t="shared" si="29"/>
        <v/>
      </c>
      <c r="B72" s="341" t="str">
        <f t="shared" si="30"/>
        <v/>
      </c>
      <c r="C72" s="351"/>
      <c r="D72" s="304" t="str">
        <f t="shared" si="31"/>
        <v/>
      </c>
      <c r="E72" s="308"/>
      <c r="F72" s="331">
        <f t="shared" si="26"/>
        <v>0</v>
      </c>
      <c r="G72" s="331">
        <f t="shared" si="28"/>
        <v>0</v>
      </c>
    </row>
    <row r="73" spans="1:7" s="326" customFormat="1" ht="24" customHeight="1" x14ac:dyDescent="0.2">
      <c r="A73" s="341" t="str">
        <f t="shared" si="29"/>
        <v/>
      </c>
      <c r="B73" s="341" t="str">
        <f t="shared" si="30"/>
        <v/>
      </c>
      <c r="C73" s="351"/>
      <c r="D73" s="304" t="str">
        <f t="shared" si="31"/>
        <v/>
      </c>
      <c r="E73" s="308"/>
      <c r="F73" s="331">
        <f t="shared" si="26"/>
        <v>0</v>
      </c>
      <c r="G73" s="331">
        <f t="shared" si="28"/>
        <v>0</v>
      </c>
    </row>
    <row r="74" spans="1:7" s="326" customFormat="1" ht="24" customHeight="1" x14ac:dyDescent="0.2">
      <c r="A74" s="341" t="str">
        <f t="shared" si="29"/>
        <v/>
      </c>
      <c r="B74" s="341" t="str">
        <f t="shared" si="30"/>
        <v/>
      </c>
      <c r="C74" s="351"/>
      <c r="D74" s="304" t="str">
        <f t="shared" si="31"/>
        <v/>
      </c>
      <c r="E74" s="308"/>
      <c r="F74" s="331">
        <f t="shared" si="26"/>
        <v>0</v>
      </c>
      <c r="G74" s="331">
        <f t="shared" si="28"/>
        <v>0</v>
      </c>
    </row>
    <row r="75" spans="1:7" s="326" customFormat="1" ht="24" customHeight="1" x14ac:dyDescent="0.2">
      <c r="A75" s="341" t="str">
        <f t="shared" si="29"/>
        <v/>
      </c>
      <c r="B75" s="341" t="str">
        <f t="shared" si="30"/>
        <v/>
      </c>
      <c r="C75" s="351"/>
      <c r="D75" s="304" t="str">
        <f t="shared" si="31"/>
        <v/>
      </c>
      <c r="E75" s="308"/>
      <c r="F75" s="332">
        <f t="shared" si="26"/>
        <v>0</v>
      </c>
      <c r="G75" s="331">
        <f t="shared" si="28"/>
        <v>0</v>
      </c>
    </row>
    <row r="76" spans="1:7" ht="24" customHeight="1" x14ac:dyDescent="0.2">
      <c r="A76" s="342"/>
      <c r="E76" s="310"/>
      <c r="F76" s="325" t="s">
        <v>29</v>
      </c>
      <c r="G76" s="352">
        <f>SUBTOTAL(9,G62:G75)</f>
        <v>0</v>
      </c>
    </row>
    <row r="77" spans="1:7" ht="24" customHeight="1" x14ac:dyDescent="0.2">
      <c r="A77" s="342"/>
      <c r="C77" s="74" t="s">
        <v>603</v>
      </c>
      <c r="E77" s="310"/>
      <c r="G77" s="324"/>
    </row>
    <row r="78" spans="1:7" s="326" customFormat="1" ht="24" customHeight="1" x14ac:dyDescent="0.2">
      <c r="A78" s="341" t="str">
        <f t="shared" ref="A78:A83" si="32">IFERROR(VLOOKUP(C78,Tabla_Insumos,4,FALSE),"")</f>
        <v/>
      </c>
      <c r="B78" s="341">
        <f t="shared" ref="B78:B83" si="33">IFERROR(VLOOKUP(A78,Tabla_Indices,5,FALSE),"")</f>
        <v>0</v>
      </c>
      <c r="C78" s="350"/>
      <c r="D78" s="306" t="str">
        <f t="shared" ref="D78:D83" si="34">IFERROR(VLOOKUP(C78,Tabla_Insumos,2,FALSE),"")</f>
        <v/>
      </c>
      <c r="E78" s="305"/>
      <c r="F78" s="331">
        <f t="shared" ref="F78:F85" si="35">IFERROR(VLOOKUP(C78,Tabla_Insumos,3,FALSE),0)</f>
        <v>0</v>
      </c>
      <c r="G78" s="331">
        <f>ROUND(E78*F78,2)</f>
        <v>0</v>
      </c>
    </row>
    <row r="79" spans="1:7" s="326" customFormat="1" ht="24" customHeight="1" x14ac:dyDescent="0.2">
      <c r="A79" s="341" t="str">
        <f t="shared" si="32"/>
        <v/>
      </c>
      <c r="B79" s="341">
        <f t="shared" si="33"/>
        <v>0</v>
      </c>
      <c r="C79" s="350"/>
      <c r="D79" s="306" t="str">
        <f t="shared" si="34"/>
        <v/>
      </c>
      <c r="E79" s="305"/>
      <c r="F79" s="331">
        <f t="shared" si="35"/>
        <v>0</v>
      </c>
      <c r="G79" s="331">
        <f>ROUND(E79*F79,2)</f>
        <v>0</v>
      </c>
    </row>
    <row r="80" spans="1:7" s="326" customFormat="1" ht="24" customHeight="1" x14ac:dyDescent="0.2">
      <c r="A80" s="341" t="str">
        <f t="shared" si="32"/>
        <v/>
      </c>
      <c r="B80" s="341">
        <f t="shared" si="33"/>
        <v>0</v>
      </c>
      <c r="C80" s="350"/>
      <c r="D80" s="306" t="str">
        <f t="shared" si="34"/>
        <v/>
      </c>
      <c r="E80" s="305"/>
      <c r="F80" s="331">
        <f t="shared" si="35"/>
        <v>0</v>
      </c>
      <c r="G80" s="331">
        <f t="shared" ref="G80:G85" si="36">ROUND(E80*F80,2)</f>
        <v>0</v>
      </c>
    </row>
    <row r="81" spans="1:7" s="326" customFormat="1" ht="24" customHeight="1" x14ac:dyDescent="0.2">
      <c r="A81" s="341" t="str">
        <f t="shared" si="32"/>
        <v/>
      </c>
      <c r="B81" s="341">
        <f t="shared" si="33"/>
        <v>0</v>
      </c>
      <c r="C81" s="350"/>
      <c r="D81" s="306" t="str">
        <f t="shared" si="34"/>
        <v/>
      </c>
      <c r="E81" s="305"/>
      <c r="F81" s="331">
        <f t="shared" si="35"/>
        <v>0</v>
      </c>
      <c r="G81" s="331">
        <f t="shared" si="36"/>
        <v>0</v>
      </c>
    </row>
    <row r="82" spans="1:7" s="326" customFormat="1" ht="24" customHeight="1" x14ac:dyDescent="0.2">
      <c r="A82" s="341" t="str">
        <f t="shared" si="32"/>
        <v/>
      </c>
      <c r="B82" s="341">
        <f t="shared" si="33"/>
        <v>0</v>
      </c>
      <c r="C82" s="350"/>
      <c r="D82" s="306" t="str">
        <f t="shared" si="34"/>
        <v/>
      </c>
      <c r="E82" s="305"/>
      <c r="F82" s="331">
        <f t="shared" si="35"/>
        <v>0</v>
      </c>
      <c r="G82" s="331">
        <f t="shared" si="36"/>
        <v>0</v>
      </c>
    </row>
    <row r="83" spans="1:7" s="326" customFormat="1" ht="24" customHeight="1" x14ac:dyDescent="0.2">
      <c r="A83" s="341" t="str">
        <f t="shared" si="32"/>
        <v/>
      </c>
      <c r="B83" s="341">
        <f t="shared" si="33"/>
        <v>0</v>
      </c>
      <c r="C83" s="350"/>
      <c r="D83" s="306" t="str">
        <f t="shared" si="34"/>
        <v/>
      </c>
      <c r="E83" s="305"/>
      <c r="F83" s="331">
        <f t="shared" si="35"/>
        <v>0</v>
      </c>
      <c r="G83" s="331">
        <f t="shared" si="36"/>
        <v>0</v>
      </c>
    </row>
    <row r="84" spans="1:7" s="326" customFormat="1" ht="24" customHeight="1" x14ac:dyDescent="0.2">
      <c r="A84" s="341" t="str">
        <f t="shared" ref="A84:A85" si="37">IFERROR(VLOOKUP(C84,Tabla_Insumos,4,FALSE),"")</f>
        <v/>
      </c>
      <c r="B84" s="341">
        <f t="shared" ref="B84:B85" si="38">IFERROR(VLOOKUP(A84,Tabla_Indices,5,FALSE),"")</f>
        <v>0</v>
      </c>
      <c r="C84" s="351"/>
      <c r="D84" s="304" t="str">
        <f t="shared" ref="D84:D85" si="39">IFERROR(VLOOKUP(C84,Tabla_Insumos,2,FALSE),"")</f>
        <v/>
      </c>
      <c r="E84" s="308"/>
      <c r="F84" s="331">
        <f t="shared" si="35"/>
        <v>0</v>
      </c>
      <c r="G84" s="331">
        <f t="shared" si="36"/>
        <v>0</v>
      </c>
    </row>
    <row r="85" spans="1:7" s="326" customFormat="1" ht="24" customHeight="1" x14ac:dyDescent="0.2">
      <c r="A85" s="341" t="str">
        <f t="shared" si="37"/>
        <v/>
      </c>
      <c r="B85" s="341">
        <f t="shared" si="38"/>
        <v>0</v>
      </c>
      <c r="C85" s="351"/>
      <c r="D85" s="304" t="str">
        <f t="shared" si="39"/>
        <v/>
      </c>
      <c r="E85" s="308"/>
      <c r="F85" s="331">
        <f t="shared" si="35"/>
        <v>0</v>
      </c>
      <c r="G85" s="331">
        <f t="shared" si="36"/>
        <v>0</v>
      </c>
    </row>
    <row r="86" spans="1:7" ht="24" customHeight="1" x14ac:dyDescent="0.2">
      <c r="A86" s="342"/>
      <c r="E86" s="310"/>
      <c r="F86" s="325" t="s">
        <v>30</v>
      </c>
      <c r="G86" s="352">
        <f>SUBTOTAL(9,G78:G85)</f>
        <v>0</v>
      </c>
    </row>
    <row r="87" spans="1:7" ht="24" customHeight="1" x14ac:dyDescent="0.2">
      <c r="A87" s="342"/>
      <c r="C87" s="74" t="s">
        <v>604</v>
      </c>
      <c r="E87" s="310"/>
      <c r="G87" s="324"/>
    </row>
    <row r="88" spans="1:7" s="326" customFormat="1" ht="24" customHeight="1" x14ac:dyDescent="0.2">
      <c r="A88" s="341" t="str">
        <f t="shared" ref="A88:A90" si="40">IFERROR(VLOOKUP(C88,Tabla_Insumos,4,FALSE),"")</f>
        <v/>
      </c>
      <c r="B88" s="341" t="str">
        <f t="shared" ref="B88:B90" si="41">IFERROR(VLOOKUP(C88,Tabla_Insumos,5,FALSE),"")</f>
        <v/>
      </c>
      <c r="C88" s="350"/>
      <c r="D88" s="306" t="str">
        <f t="shared" ref="D88:D90" si="42">IFERROR(VLOOKUP(C88,Tabla_Insumos,2,FALSE),"")</f>
        <v/>
      </c>
      <c r="E88" s="305"/>
      <c r="F88" s="331">
        <f t="shared" ref="F88:F96" si="43">IFERROR(VLOOKUP(C88,Tabla_Insumos,3,FALSE),0)</f>
        <v>0</v>
      </c>
      <c r="G88" s="331">
        <f t="shared" ref="G88:G96" si="44">ROUND(E88*F88,2)</f>
        <v>0</v>
      </c>
    </row>
    <row r="89" spans="1:7" s="326" customFormat="1" ht="24" customHeight="1" x14ac:dyDescent="0.2">
      <c r="A89" s="341" t="str">
        <f t="shared" si="40"/>
        <v/>
      </c>
      <c r="B89" s="341" t="str">
        <f t="shared" si="41"/>
        <v/>
      </c>
      <c r="C89" s="350"/>
      <c r="D89" s="306" t="str">
        <f t="shared" si="42"/>
        <v/>
      </c>
      <c r="E89" s="305"/>
      <c r="F89" s="331">
        <f t="shared" si="43"/>
        <v>0</v>
      </c>
      <c r="G89" s="331">
        <f t="shared" si="44"/>
        <v>0</v>
      </c>
    </row>
    <row r="90" spans="1:7" s="326" customFormat="1" ht="24" customHeight="1" x14ac:dyDescent="0.2">
      <c r="A90" s="341" t="str">
        <f t="shared" si="40"/>
        <v/>
      </c>
      <c r="B90" s="341" t="str">
        <f t="shared" si="41"/>
        <v/>
      </c>
      <c r="C90" s="350"/>
      <c r="D90" s="306" t="str">
        <f t="shared" si="42"/>
        <v/>
      </c>
      <c r="E90" s="305"/>
      <c r="F90" s="331">
        <f t="shared" si="43"/>
        <v>0</v>
      </c>
      <c r="G90" s="331">
        <f t="shared" si="44"/>
        <v>0</v>
      </c>
    </row>
    <row r="91" spans="1:7" s="326" customFormat="1" ht="24" customHeight="1" x14ac:dyDescent="0.2">
      <c r="A91" s="341" t="str">
        <f t="shared" ref="A91:A96" si="45">IFERROR(VLOOKUP(C91,Tabla_Insumos,4,FALSE),"")</f>
        <v/>
      </c>
      <c r="B91" s="341" t="str">
        <f t="shared" ref="B91:B96" si="46">IFERROR(VLOOKUP(C91,Tabla_Insumos,5,FALSE),"")</f>
        <v/>
      </c>
      <c r="C91" s="351"/>
      <c r="D91" s="304" t="str">
        <f t="shared" ref="D91:D96" si="47">IFERROR(VLOOKUP(C91,Tabla_Insumos,2,FALSE),"")</f>
        <v/>
      </c>
      <c r="E91" s="308"/>
      <c r="F91" s="331">
        <f t="shared" si="43"/>
        <v>0</v>
      </c>
      <c r="G91" s="331">
        <f t="shared" si="44"/>
        <v>0</v>
      </c>
    </row>
    <row r="92" spans="1:7" s="326" customFormat="1" ht="24" customHeight="1" x14ac:dyDescent="0.2">
      <c r="A92" s="341" t="str">
        <f t="shared" si="45"/>
        <v/>
      </c>
      <c r="B92" s="341" t="str">
        <f t="shared" si="46"/>
        <v/>
      </c>
      <c r="C92" s="351"/>
      <c r="D92" s="304" t="str">
        <f t="shared" si="47"/>
        <v/>
      </c>
      <c r="E92" s="308"/>
      <c r="F92" s="331">
        <f t="shared" si="43"/>
        <v>0</v>
      </c>
      <c r="G92" s="331">
        <f t="shared" si="44"/>
        <v>0</v>
      </c>
    </row>
    <row r="93" spans="1:7" s="326" customFormat="1" ht="24" customHeight="1" x14ac:dyDescent="0.2">
      <c r="A93" s="341" t="str">
        <f t="shared" si="45"/>
        <v/>
      </c>
      <c r="B93" s="341" t="str">
        <f t="shared" si="46"/>
        <v/>
      </c>
      <c r="C93" s="351"/>
      <c r="D93" s="304" t="str">
        <f t="shared" si="47"/>
        <v/>
      </c>
      <c r="E93" s="308"/>
      <c r="F93" s="331">
        <f t="shared" si="43"/>
        <v>0</v>
      </c>
      <c r="G93" s="331">
        <f t="shared" si="44"/>
        <v>0</v>
      </c>
    </row>
    <row r="94" spans="1:7" s="326" customFormat="1" ht="24" customHeight="1" x14ac:dyDescent="0.2">
      <c r="A94" s="341" t="str">
        <f t="shared" si="45"/>
        <v/>
      </c>
      <c r="B94" s="341" t="str">
        <f t="shared" si="46"/>
        <v/>
      </c>
      <c r="C94" s="351"/>
      <c r="D94" s="304" t="str">
        <f t="shared" si="47"/>
        <v/>
      </c>
      <c r="E94" s="308"/>
      <c r="F94" s="331">
        <f t="shared" si="43"/>
        <v>0</v>
      </c>
      <c r="G94" s="331">
        <f t="shared" si="44"/>
        <v>0</v>
      </c>
    </row>
    <row r="95" spans="1:7" s="326" customFormat="1" ht="24" customHeight="1" x14ac:dyDescent="0.2">
      <c r="A95" s="341" t="str">
        <f t="shared" si="45"/>
        <v/>
      </c>
      <c r="B95" s="341" t="str">
        <f t="shared" si="46"/>
        <v/>
      </c>
      <c r="C95" s="351"/>
      <c r="D95" s="304" t="str">
        <f t="shared" si="47"/>
        <v/>
      </c>
      <c r="E95" s="308"/>
      <c r="F95" s="331">
        <f t="shared" si="43"/>
        <v>0</v>
      </c>
      <c r="G95" s="331">
        <f t="shared" si="44"/>
        <v>0</v>
      </c>
    </row>
    <row r="96" spans="1:7" s="326" customFormat="1" ht="24" customHeight="1" x14ac:dyDescent="0.2">
      <c r="A96" s="341" t="str">
        <f t="shared" si="45"/>
        <v/>
      </c>
      <c r="B96" s="341" t="str">
        <f t="shared" si="46"/>
        <v/>
      </c>
      <c r="C96" s="351"/>
      <c r="D96" s="304" t="str">
        <f t="shared" si="47"/>
        <v/>
      </c>
      <c r="E96" s="308"/>
      <c r="F96" s="331">
        <f t="shared" si="43"/>
        <v>0</v>
      </c>
      <c r="G96" s="331">
        <f t="shared" si="44"/>
        <v>0</v>
      </c>
    </row>
    <row r="97" spans="1:7" ht="24" customHeight="1" x14ac:dyDescent="0.2">
      <c r="A97" s="343"/>
      <c r="E97" s="310"/>
      <c r="F97" s="325" t="s">
        <v>31</v>
      </c>
      <c r="G97" s="352">
        <f>SUBTOTAL(9,G88:G96)</f>
        <v>0</v>
      </c>
    </row>
    <row r="98" spans="1:7" ht="24" customHeight="1" x14ac:dyDescent="0.2">
      <c r="A98" s="342"/>
      <c r="E98" s="310"/>
      <c r="G98" s="324"/>
    </row>
    <row r="99" spans="1:7" ht="24" customHeight="1" x14ac:dyDescent="0.2">
      <c r="A99" s="344">
        <f>B57</f>
        <v>2</v>
      </c>
      <c r="B99" s="131" t="str">
        <f>C57</f>
        <v>Tablero Protocolizado de Maniobras/Trasferencia</v>
      </c>
      <c r="C99" s="327"/>
      <c r="D99" s="327" t="s">
        <v>32</v>
      </c>
      <c r="E99" s="328"/>
      <c r="F99" s="355" t="s">
        <v>33</v>
      </c>
      <c r="G99" s="356">
        <f>SUBTOTAL(9,G62:G98)</f>
        <v>0</v>
      </c>
    </row>
    <row r="101" spans="1:7" ht="24" customHeight="1" x14ac:dyDescent="0.2">
      <c r="A101" s="333" t="s">
        <v>35</v>
      </c>
      <c r="B101" s="334"/>
      <c r="C101" s="133"/>
      <c r="D101" s="133"/>
      <c r="E101" s="133"/>
      <c r="F101" s="133"/>
      <c r="G101" s="345"/>
    </row>
    <row r="102" spans="1:7" ht="24" customHeight="1" x14ac:dyDescent="0.2">
      <c r="A102" s="336" t="s">
        <v>600</v>
      </c>
      <c r="B102" s="337" t="str">
        <f>Comitente</f>
        <v>Dirección de Recursos Energéticos</v>
      </c>
      <c r="C102" s="346"/>
      <c r="D102" s="74"/>
      <c r="E102" s="74"/>
      <c r="F102" s="320"/>
      <c r="G102" s="321"/>
    </row>
    <row r="103" spans="1:7" ht="24" customHeight="1" x14ac:dyDescent="0.2">
      <c r="A103" s="336" t="s">
        <v>601</v>
      </c>
      <c r="B103" s="337">
        <f>Contratista</f>
        <v>0</v>
      </c>
      <c r="C103" s="347"/>
      <c r="D103" s="347"/>
      <c r="E103" s="347"/>
      <c r="F103" s="320"/>
      <c r="G103" s="321"/>
    </row>
    <row r="104" spans="1:7" ht="24" customHeight="1" x14ac:dyDescent="0.2">
      <c r="A104" s="336" t="s">
        <v>22</v>
      </c>
      <c r="B104" s="337" t="str">
        <f>Obra</f>
        <v>REFACCIÓN Y ACONDICIONAMIENTO DE INSTALACIONES ELÉCTRICAS EN EL CENTRO DE OPERACIONES DE LA PRESA QUEBRADA DE ULLUM</v>
      </c>
      <c r="C104" s="347"/>
      <c r="D104" s="347"/>
      <c r="E104" s="347"/>
      <c r="F104" s="320" t="s">
        <v>36</v>
      </c>
      <c r="G104" s="348">
        <f>Fecha_Base</f>
        <v>0</v>
      </c>
    </row>
    <row r="105" spans="1:7" ht="24" customHeight="1" x14ac:dyDescent="0.2">
      <c r="A105" s="338" t="s">
        <v>599</v>
      </c>
      <c r="B105" s="151" t="str">
        <f>Ubicación</f>
        <v>Dpto. Ullum</v>
      </c>
      <c r="C105" s="74"/>
      <c r="E105" s="310"/>
      <c r="G105" s="324"/>
    </row>
    <row r="106" spans="1:7" ht="24" customHeight="1" x14ac:dyDescent="0.2">
      <c r="A106" s="338" t="s">
        <v>37</v>
      </c>
      <c r="B106" s="322" t="str">
        <f>IFERROR(VALUE(LEFT(B107,FIND(".",B107)-1)),"")</f>
        <v/>
      </c>
      <c r="C106" s="70" t="str">
        <f>IFERROR(VLOOKUP(B106,Tabla_CyP,2,FALSE),"")</f>
        <v/>
      </c>
      <c r="E106" s="310"/>
      <c r="G106" s="324"/>
    </row>
    <row r="107" spans="1:7" ht="24" customHeight="1" x14ac:dyDescent="0.2">
      <c r="A107" s="338" t="s">
        <v>23</v>
      </c>
      <c r="B107" s="323">
        <f>IFERROR(VLOOKUP(COUNTIF($A$1:A107,"ANALISIS DE PRECIOS"),Tabla_NumeroItem,2,FALSE),"")</f>
        <v>3</v>
      </c>
      <c r="C107" s="70" t="str">
        <f>IFERROR(VLOOKUP(B107,Tabla_CyP,2,FALSE),"")</f>
        <v xml:space="preserve">Tablero Protocolizado de Potencia </v>
      </c>
      <c r="E107" s="310"/>
      <c r="F107" s="320" t="s">
        <v>24</v>
      </c>
      <c r="G107" s="324" t="str">
        <f>IFERROR(VLOOKUP(B107,Tabla_CyP,4,FALSE),"")</f>
        <v>Cjto</v>
      </c>
    </row>
    <row r="108" spans="1:7" ht="24" customHeight="1" x14ac:dyDescent="0.2">
      <c r="A108" s="338"/>
      <c r="B108" s="151"/>
      <c r="E108" s="310"/>
      <c r="G108" s="324"/>
    </row>
    <row r="109" spans="1:7" ht="24" customHeight="1" x14ac:dyDescent="0.2">
      <c r="A109" s="402" t="s">
        <v>505</v>
      </c>
      <c r="B109" s="403"/>
      <c r="C109" s="404" t="s">
        <v>0</v>
      </c>
      <c r="D109" s="404" t="s">
        <v>25</v>
      </c>
      <c r="E109" s="406" t="s">
        <v>26</v>
      </c>
      <c r="F109" s="400" t="s">
        <v>27</v>
      </c>
      <c r="G109" s="400" t="s">
        <v>28</v>
      </c>
    </row>
    <row r="110" spans="1:7" ht="24" customHeight="1" x14ac:dyDescent="0.2">
      <c r="A110" s="339" t="s">
        <v>506</v>
      </c>
      <c r="B110" s="339" t="s">
        <v>507</v>
      </c>
      <c r="C110" s="405"/>
      <c r="D110" s="405"/>
      <c r="E110" s="407"/>
      <c r="F110" s="401"/>
      <c r="G110" s="401"/>
    </row>
    <row r="111" spans="1:7" ht="24" customHeight="1" x14ac:dyDescent="0.2">
      <c r="A111" s="318"/>
      <c r="B111" s="340"/>
      <c r="C111" s="97" t="s">
        <v>602</v>
      </c>
      <c r="D111" s="327"/>
      <c r="E111" s="328"/>
      <c r="F111" s="329"/>
      <c r="G111" s="330"/>
    </row>
    <row r="112" spans="1:7" s="326" customFormat="1" ht="24" customHeight="1" x14ac:dyDescent="0.2">
      <c r="A112" s="341" t="str">
        <f t="shared" ref="A112" si="48">IFERROR(VLOOKUP(C112,Tabla_Insumos,4,FALSE),"")</f>
        <v/>
      </c>
      <c r="B112" s="341" t="str">
        <f>IFERROR(VLOOKUP(C112,Tabla_Insumos,5,FALSE),"")</f>
        <v/>
      </c>
      <c r="C112" s="107"/>
      <c r="D112" s="306" t="str">
        <f t="shared" ref="D112" si="49">IFERROR(VLOOKUP(C112,Tabla_Insumos,2,FALSE),"")</f>
        <v/>
      </c>
      <c r="E112" s="305"/>
      <c r="F112" s="331">
        <f t="shared" ref="F112:F125" si="50">IFERROR(VLOOKUP(C112,Tabla_Insumos,3,FALSE),0)</f>
        <v>0</v>
      </c>
      <c r="G112" s="331">
        <f>ROUND(E112*F112,2)</f>
        <v>0</v>
      </c>
    </row>
    <row r="113" spans="1:7" s="326" customFormat="1" ht="24" customHeight="1" x14ac:dyDescent="0.2">
      <c r="A113" s="341" t="str">
        <f t="shared" ref="A113:A125" si="51">IFERROR(VLOOKUP(C113,Tabla_Insumos,4,FALSE),"")</f>
        <v/>
      </c>
      <c r="B113" s="341" t="str">
        <f t="shared" ref="B113:B125" si="52">IFERROR(VLOOKUP(C113,Tabla_Insumos,5,FALSE),"")</f>
        <v/>
      </c>
      <c r="C113" s="351"/>
      <c r="D113" s="304" t="str">
        <f t="shared" ref="D113:D125" si="53">IFERROR(VLOOKUP(C113,Tabla_Insumos,2,FALSE),"")</f>
        <v/>
      </c>
      <c r="E113" s="308"/>
      <c r="F113" s="331">
        <f t="shared" si="50"/>
        <v>0</v>
      </c>
      <c r="G113" s="331">
        <f t="shared" ref="G113:G125" si="54">ROUND(E113*F113,2)</f>
        <v>0</v>
      </c>
    </row>
    <row r="114" spans="1:7" s="326" customFormat="1" ht="24" customHeight="1" x14ac:dyDescent="0.2">
      <c r="A114" s="341" t="str">
        <f t="shared" si="51"/>
        <v/>
      </c>
      <c r="B114" s="341" t="str">
        <f t="shared" si="52"/>
        <v/>
      </c>
      <c r="C114" s="351"/>
      <c r="D114" s="304" t="str">
        <f t="shared" si="53"/>
        <v/>
      </c>
      <c r="E114" s="308"/>
      <c r="F114" s="331">
        <f t="shared" si="50"/>
        <v>0</v>
      </c>
      <c r="G114" s="331">
        <f t="shared" si="54"/>
        <v>0</v>
      </c>
    </row>
    <row r="115" spans="1:7" s="326" customFormat="1" ht="24" customHeight="1" x14ac:dyDescent="0.2">
      <c r="A115" s="341" t="str">
        <f t="shared" si="51"/>
        <v/>
      </c>
      <c r="B115" s="341" t="str">
        <f t="shared" si="52"/>
        <v/>
      </c>
      <c r="C115" s="351"/>
      <c r="D115" s="304" t="str">
        <f t="shared" si="53"/>
        <v/>
      </c>
      <c r="E115" s="308"/>
      <c r="F115" s="331">
        <f t="shared" si="50"/>
        <v>0</v>
      </c>
      <c r="G115" s="331">
        <f t="shared" si="54"/>
        <v>0</v>
      </c>
    </row>
    <row r="116" spans="1:7" s="326" customFormat="1" ht="24" customHeight="1" x14ac:dyDescent="0.2">
      <c r="A116" s="341" t="str">
        <f t="shared" si="51"/>
        <v/>
      </c>
      <c r="B116" s="341" t="str">
        <f t="shared" si="52"/>
        <v/>
      </c>
      <c r="C116" s="351"/>
      <c r="D116" s="304" t="str">
        <f t="shared" si="53"/>
        <v/>
      </c>
      <c r="E116" s="308"/>
      <c r="F116" s="331">
        <f t="shared" si="50"/>
        <v>0</v>
      </c>
      <c r="G116" s="331">
        <f t="shared" si="54"/>
        <v>0</v>
      </c>
    </row>
    <row r="117" spans="1:7" s="326" customFormat="1" ht="24" customHeight="1" x14ac:dyDescent="0.2">
      <c r="A117" s="341" t="str">
        <f t="shared" si="51"/>
        <v/>
      </c>
      <c r="B117" s="341" t="str">
        <f t="shared" si="52"/>
        <v/>
      </c>
      <c r="C117" s="351"/>
      <c r="D117" s="304" t="str">
        <f t="shared" si="53"/>
        <v/>
      </c>
      <c r="E117" s="308"/>
      <c r="F117" s="331">
        <f t="shared" si="50"/>
        <v>0</v>
      </c>
      <c r="G117" s="331">
        <f t="shared" si="54"/>
        <v>0</v>
      </c>
    </row>
    <row r="118" spans="1:7" s="326" customFormat="1" ht="24" customHeight="1" x14ac:dyDescent="0.2">
      <c r="A118" s="341" t="str">
        <f t="shared" si="51"/>
        <v/>
      </c>
      <c r="B118" s="341" t="str">
        <f t="shared" si="52"/>
        <v/>
      </c>
      <c r="C118" s="351"/>
      <c r="D118" s="304" t="str">
        <f t="shared" si="53"/>
        <v/>
      </c>
      <c r="E118" s="308"/>
      <c r="F118" s="331">
        <f t="shared" si="50"/>
        <v>0</v>
      </c>
      <c r="G118" s="331">
        <f t="shared" si="54"/>
        <v>0</v>
      </c>
    </row>
    <row r="119" spans="1:7" s="326" customFormat="1" ht="24" customHeight="1" x14ac:dyDescent="0.2">
      <c r="A119" s="341" t="str">
        <f t="shared" si="51"/>
        <v/>
      </c>
      <c r="B119" s="341" t="str">
        <f t="shared" si="52"/>
        <v/>
      </c>
      <c r="C119" s="351"/>
      <c r="D119" s="304" t="str">
        <f t="shared" si="53"/>
        <v/>
      </c>
      <c r="E119" s="308"/>
      <c r="F119" s="331">
        <f t="shared" si="50"/>
        <v>0</v>
      </c>
      <c r="G119" s="331">
        <f t="shared" si="54"/>
        <v>0</v>
      </c>
    </row>
    <row r="120" spans="1:7" s="326" customFormat="1" ht="24" customHeight="1" x14ac:dyDescent="0.2">
      <c r="A120" s="341" t="str">
        <f t="shared" si="51"/>
        <v/>
      </c>
      <c r="B120" s="341" t="str">
        <f t="shared" si="52"/>
        <v/>
      </c>
      <c r="C120" s="351"/>
      <c r="D120" s="304" t="str">
        <f t="shared" si="53"/>
        <v/>
      </c>
      <c r="E120" s="308"/>
      <c r="F120" s="331">
        <f t="shared" si="50"/>
        <v>0</v>
      </c>
      <c r="G120" s="331">
        <f t="shared" si="54"/>
        <v>0</v>
      </c>
    </row>
    <row r="121" spans="1:7" s="326" customFormat="1" ht="24" customHeight="1" x14ac:dyDescent="0.2">
      <c r="A121" s="341" t="str">
        <f t="shared" si="51"/>
        <v/>
      </c>
      <c r="B121" s="341" t="str">
        <f t="shared" si="52"/>
        <v/>
      </c>
      <c r="C121" s="351"/>
      <c r="D121" s="304" t="str">
        <f t="shared" si="53"/>
        <v/>
      </c>
      <c r="E121" s="308"/>
      <c r="F121" s="331">
        <f t="shared" si="50"/>
        <v>0</v>
      </c>
      <c r="G121" s="331">
        <f t="shared" si="54"/>
        <v>0</v>
      </c>
    </row>
    <row r="122" spans="1:7" s="326" customFormat="1" ht="24" customHeight="1" x14ac:dyDescent="0.2">
      <c r="A122" s="341" t="str">
        <f t="shared" si="51"/>
        <v/>
      </c>
      <c r="B122" s="341" t="str">
        <f t="shared" si="52"/>
        <v/>
      </c>
      <c r="C122" s="351"/>
      <c r="D122" s="304" t="str">
        <f t="shared" si="53"/>
        <v/>
      </c>
      <c r="E122" s="308"/>
      <c r="F122" s="331">
        <f t="shared" si="50"/>
        <v>0</v>
      </c>
      <c r="G122" s="331">
        <f t="shared" si="54"/>
        <v>0</v>
      </c>
    </row>
    <row r="123" spans="1:7" s="326" customFormat="1" ht="24" customHeight="1" x14ac:dyDescent="0.2">
      <c r="A123" s="341" t="str">
        <f t="shared" si="51"/>
        <v/>
      </c>
      <c r="B123" s="341" t="str">
        <f t="shared" si="52"/>
        <v/>
      </c>
      <c r="C123" s="351"/>
      <c r="D123" s="304" t="str">
        <f t="shared" si="53"/>
        <v/>
      </c>
      <c r="E123" s="308"/>
      <c r="F123" s="331">
        <f t="shared" si="50"/>
        <v>0</v>
      </c>
      <c r="G123" s="331">
        <f t="shared" si="54"/>
        <v>0</v>
      </c>
    </row>
    <row r="124" spans="1:7" s="326" customFormat="1" ht="24" customHeight="1" x14ac:dyDescent="0.2">
      <c r="A124" s="341" t="str">
        <f t="shared" si="51"/>
        <v/>
      </c>
      <c r="B124" s="341" t="str">
        <f t="shared" si="52"/>
        <v/>
      </c>
      <c r="C124" s="351"/>
      <c r="D124" s="304" t="str">
        <f t="shared" si="53"/>
        <v/>
      </c>
      <c r="E124" s="308"/>
      <c r="F124" s="331">
        <f t="shared" si="50"/>
        <v>0</v>
      </c>
      <c r="G124" s="331">
        <f t="shared" si="54"/>
        <v>0</v>
      </c>
    </row>
    <row r="125" spans="1:7" s="326" customFormat="1" ht="24" customHeight="1" x14ac:dyDescent="0.2">
      <c r="A125" s="341" t="str">
        <f t="shared" si="51"/>
        <v/>
      </c>
      <c r="B125" s="341" t="str">
        <f t="shared" si="52"/>
        <v/>
      </c>
      <c r="C125" s="351"/>
      <c r="D125" s="304" t="str">
        <f t="shared" si="53"/>
        <v/>
      </c>
      <c r="E125" s="308"/>
      <c r="F125" s="332">
        <f t="shared" si="50"/>
        <v>0</v>
      </c>
      <c r="G125" s="331">
        <f t="shared" si="54"/>
        <v>0</v>
      </c>
    </row>
    <row r="126" spans="1:7" ht="24" customHeight="1" x14ac:dyDescent="0.2">
      <c r="A126" s="342"/>
      <c r="E126" s="310"/>
      <c r="F126" s="325" t="s">
        <v>29</v>
      </c>
      <c r="G126" s="352">
        <f>SUBTOTAL(9,G112:G125)</f>
        <v>0</v>
      </c>
    </row>
    <row r="127" spans="1:7" ht="24" customHeight="1" x14ac:dyDescent="0.2">
      <c r="A127" s="342"/>
      <c r="C127" s="74" t="s">
        <v>603</v>
      </c>
      <c r="E127" s="310"/>
      <c r="G127" s="324"/>
    </row>
    <row r="128" spans="1:7" s="326" customFormat="1" ht="24" customHeight="1" x14ac:dyDescent="0.2">
      <c r="A128" s="341" t="str">
        <f t="shared" ref="A128:A133" si="55">IFERROR(VLOOKUP(C128,Tabla_Insumos,4,FALSE),"")</f>
        <v/>
      </c>
      <c r="B128" s="341">
        <f t="shared" ref="B128:B133" si="56">IFERROR(VLOOKUP(A128,Tabla_Indices,5,FALSE),"")</f>
        <v>0</v>
      </c>
      <c r="C128" s="350"/>
      <c r="D128" s="306" t="str">
        <f t="shared" ref="D128:D133" si="57">IFERROR(VLOOKUP(C128,Tabla_Insumos,2,FALSE),"")</f>
        <v/>
      </c>
      <c r="E128" s="305"/>
      <c r="F128" s="331">
        <f t="shared" ref="F128:F135" si="58">IFERROR(VLOOKUP(C128,Tabla_Insumos,3,FALSE),0)</f>
        <v>0</v>
      </c>
      <c r="G128" s="331">
        <f>ROUND(E128*F128,2)</f>
        <v>0</v>
      </c>
    </row>
    <row r="129" spans="1:7" s="326" customFormat="1" ht="24" customHeight="1" x14ac:dyDescent="0.2">
      <c r="A129" s="341" t="str">
        <f t="shared" si="55"/>
        <v/>
      </c>
      <c r="B129" s="341">
        <f t="shared" si="56"/>
        <v>0</v>
      </c>
      <c r="C129" s="350"/>
      <c r="D129" s="306" t="str">
        <f t="shared" si="57"/>
        <v/>
      </c>
      <c r="E129" s="305"/>
      <c r="F129" s="331">
        <f t="shared" si="58"/>
        <v>0</v>
      </c>
      <c r="G129" s="331">
        <f>ROUND(E129*F129,2)</f>
        <v>0</v>
      </c>
    </row>
    <row r="130" spans="1:7" s="326" customFormat="1" ht="24" customHeight="1" x14ac:dyDescent="0.2">
      <c r="A130" s="341" t="str">
        <f t="shared" si="55"/>
        <v/>
      </c>
      <c r="B130" s="341">
        <f t="shared" si="56"/>
        <v>0</v>
      </c>
      <c r="C130" s="350"/>
      <c r="D130" s="306" t="str">
        <f t="shared" si="57"/>
        <v/>
      </c>
      <c r="E130" s="305"/>
      <c r="F130" s="331">
        <f t="shared" si="58"/>
        <v>0</v>
      </c>
      <c r="G130" s="331">
        <f t="shared" ref="G130:G135" si="59">ROUND(E130*F130,2)</f>
        <v>0</v>
      </c>
    </row>
    <row r="131" spans="1:7" s="326" customFormat="1" ht="24" customHeight="1" x14ac:dyDescent="0.2">
      <c r="A131" s="341" t="str">
        <f t="shared" si="55"/>
        <v/>
      </c>
      <c r="B131" s="341">
        <f t="shared" si="56"/>
        <v>0</v>
      </c>
      <c r="C131" s="350"/>
      <c r="D131" s="306" t="str">
        <f t="shared" si="57"/>
        <v/>
      </c>
      <c r="E131" s="305"/>
      <c r="F131" s="331">
        <f t="shared" si="58"/>
        <v>0</v>
      </c>
      <c r="G131" s="331">
        <f t="shared" si="59"/>
        <v>0</v>
      </c>
    </row>
    <row r="132" spans="1:7" s="326" customFormat="1" ht="24" customHeight="1" x14ac:dyDescent="0.2">
      <c r="A132" s="341" t="str">
        <f t="shared" si="55"/>
        <v/>
      </c>
      <c r="B132" s="341">
        <f t="shared" si="56"/>
        <v>0</v>
      </c>
      <c r="C132" s="350"/>
      <c r="D132" s="306" t="str">
        <f t="shared" si="57"/>
        <v/>
      </c>
      <c r="E132" s="305"/>
      <c r="F132" s="331">
        <f t="shared" si="58"/>
        <v>0</v>
      </c>
      <c r="G132" s="331">
        <f t="shared" si="59"/>
        <v>0</v>
      </c>
    </row>
    <row r="133" spans="1:7" s="326" customFormat="1" ht="24" customHeight="1" x14ac:dyDescent="0.2">
      <c r="A133" s="341" t="str">
        <f t="shared" si="55"/>
        <v/>
      </c>
      <c r="B133" s="341">
        <f t="shared" si="56"/>
        <v>0</v>
      </c>
      <c r="C133" s="350"/>
      <c r="D133" s="306" t="str">
        <f t="shared" si="57"/>
        <v/>
      </c>
      <c r="E133" s="305"/>
      <c r="F133" s="331">
        <f t="shared" si="58"/>
        <v>0</v>
      </c>
      <c r="G133" s="331">
        <f t="shared" si="59"/>
        <v>0</v>
      </c>
    </row>
    <row r="134" spans="1:7" s="326" customFormat="1" ht="24" customHeight="1" x14ac:dyDescent="0.2">
      <c r="A134" s="341" t="str">
        <f t="shared" ref="A134:A135" si="60">IFERROR(VLOOKUP(C134,Tabla_Insumos,4,FALSE),"")</f>
        <v/>
      </c>
      <c r="B134" s="341">
        <f t="shared" ref="B134:B135" si="61">IFERROR(VLOOKUP(A134,Tabla_Indices,5,FALSE),"")</f>
        <v>0</v>
      </c>
      <c r="C134" s="351"/>
      <c r="D134" s="304" t="str">
        <f t="shared" ref="D134:D135" si="62">IFERROR(VLOOKUP(C134,Tabla_Insumos,2,FALSE),"")</f>
        <v/>
      </c>
      <c r="E134" s="308"/>
      <c r="F134" s="331">
        <f t="shared" si="58"/>
        <v>0</v>
      </c>
      <c r="G134" s="331">
        <f t="shared" si="59"/>
        <v>0</v>
      </c>
    </row>
    <row r="135" spans="1:7" s="326" customFormat="1" ht="24" customHeight="1" x14ac:dyDescent="0.2">
      <c r="A135" s="341" t="str">
        <f t="shared" si="60"/>
        <v/>
      </c>
      <c r="B135" s="341">
        <f t="shared" si="61"/>
        <v>0</v>
      </c>
      <c r="C135" s="351"/>
      <c r="D135" s="304" t="str">
        <f t="shared" si="62"/>
        <v/>
      </c>
      <c r="E135" s="308"/>
      <c r="F135" s="331">
        <f t="shared" si="58"/>
        <v>0</v>
      </c>
      <c r="G135" s="331">
        <f t="shared" si="59"/>
        <v>0</v>
      </c>
    </row>
    <row r="136" spans="1:7" ht="24" customHeight="1" x14ac:dyDescent="0.2">
      <c r="A136" s="342"/>
      <c r="E136" s="310"/>
      <c r="F136" s="325" t="s">
        <v>30</v>
      </c>
      <c r="G136" s="352">
        <f>SUBTOTAL(9,G128:G135)</f>
        <v>0</v>
      </c>
    </row>
    <row r="137" spans="1:7" ht="24" customHeight="1" x14ac:dyDescent="0.2">
      <c r="A137" s="342"/>
      <c r="C137" s="74" t="s">
        <v>604</v>
      </c>
      <c r="E137" s="310"/>
      <c r="G137" s="324"/>
    </row>
    <row r="138" spans="1:7" s="326" customFormat="1" ht="24" customHeight="1" x14ac:dyDescent="0.2">
      <c r="A138" s="341" t="str">
        <f t="shared" ref="A138:A140" si="63">IFERROR(VLOOKUP(C138,Tabla_Insumos,4,FALSE),"")</f>
        <v/>
      </c>
      <c r="B138" s="341" t="str">
        <f t="shared" ref="B138:B140" si="64">IFERROR(VLOOKUP(C138,Tabla_Insumos,5,FALSE),"")</f>
        <v/>
      </c>
      <c r="C138" s="350"/>
      <c r="D138" s="306" t="str">
        <f t="shared" ref="D138:D140" si="65">IFERROR(VLOOKUP(C138,Tabla_Insumos,2,FALSE),"")</f>
        <v/>
      </c>
      <c r="E138" s="305"/>
      <c r="F138" s="331">
        <f t="shared" ref="F138:F146" si="66">IFERROR(VLOOKUP(C138,Tabla_Insumos,3,FALSE),0)</f>
        <v>0</v>
      </c>
      <c r="G138" s="331">
        <f t="shared" ref="G138:G146" si="67">ROUND(E138*F138,2)</f>
        <v>0</v>
      </c>
    </row>
    <row r="139" spans="1:7" s="326" customFormat="1" ht="24" customHeight="1" x14ac:dyDescent="0.2">
      <c r="A139" s="341" t="str">
        <f t="shared" si="63"/>
        <v/>
      </c>
      <c r="B139" s="341" t="str">
        <f t="shared" si="64"/>
        <v/>
      </c>
      <c r="C139" s="350"/>
      <c r="D139" s="306" t="str">
        <f t="shared" si="65"/>
        <v/>
      </c>
      <c r="E139" s="305"/>
      <c r="F139" s="331">
        <f t="shared" si="66"/>
        <v>0</v>
      </c>
      <c r="G139" s="331">
        <f t="shared" si="67"/>
        <v>0</v>
      </c>
    </row>
    <row r="140" spans="1:7" s="326" customFormat="1" ht="24" customHeight="1" x14ac:dyDescent="0.2">
      <c r="A140" s="341" t="str">
        <f t="shared" si="63"/>
        <v/>
      </c>
      <c r="B140" s="341" t="str">
        <f t="shared" si="64"/>
        <v/>
      </c>
      <c r="C140" s="350"/>
      <c r="D140" s="306" t="str">
        <f t="shared" si="65"/>
        <v/>
      </c>
      <c r="E140" s="305"/>
      <c r="F140" s="331">
        <f t="shared" si="66"/>
        <v>0</v>
      </c>
      <c r="G140" s="331">
        <f t="shared" si="67"/>
        <v>0</v>
      </c>
    </row>
    <row r="141" spans="1:7" s="326" customFormat="1" ht="24" customHeight="1" x14ac:dyDescent="0.2">
      <c r="A141" s="341" t="str">
        <f t="shared" ref="A141:A146" si="68">IFERROR(VLOOKUP(C141,Tabla_Insumos,4,FALSE),"")</f>
        <v/>
      </c>
      <c r="B141" s="341" t="str">
        <f t="shared" ref="B141:B146" si="69">IFERROR(VLOOKUP(C141,Tabla_Insumos,5,FALSE),"")</f>
        <v/>
      </c>
      <c r="C141" s="351"/>
      <c r="D141" s="304" t="str">
        <f t="shared" ref="D141:D146" si="70">IFERROR(VLOOKUP(C141,Tabla_Insumos,2,FALSE),"")</f>
        <v/>
      </c>
      <c r="E141" s="308"/>
      <c r="F141" s="331">
        <f t="shared" si="66"/>
        <v>0</v>
      </c>
      <c r="G141" s="331">
        <f t="shared" si="67"/>
        <v>0</v>
      </c>
    </row>
    <row r="142" spans="1:7" s="326" customFormat="1" ht="24" customHeight="1" x14ac:dyDescent="0.2">
      <c r="A142" s="341" t="str">
        <f t="shared" si="68"/>
        <v/>
      </c>
      <c r="B142" s="341" t="str">
        <f t="shared" si="69"/>
        <v/>
      </c>
      <c r="C142" s="351"/>
      <c r="D142" s="304" t="str">
        <f t="shared" si="70"/>
        <v/>
      </c>
      <c r="E142" s="308"/>
      <c r="F142" s="331">
        <f t="shared" si="66"/>
        <v>0</v>
      </c>
      <c r="G142" s="331">
        <f t="shared" si="67"/>
        <v>0</v>
      </c>
    </row>
    <row r="143" spans="1:7" s="326" customFormat="1" ht="24" customHeight="1" x14ac:dyDescent="0.2">
      <c r="A143" s="341" t="str">
        <f t="shared" si="68"/>
        <v/>
      </c>
      <c r="B143" s="341" t="str">
        <f t="shared" si="69"/>
        <v/>
      </c>
      <c r="C143" s="351"/>
      <c r="D143" s="304" t="str">
        <f t="shared" si="70"/>
        <v/>
      </c>
      <c r="E143" s="308"/>
      <c r="F143" s="331">
        <f t="shared" si="66"/>
        <v>0</v>
      </c>
      <c r="G143" s="331">
        <f t="shared" si="67"/>
        <v>0</v>
      </c>
    </row>
    <row r="144" spans="1:7" s="326" customFormat="1" ht="24" customHeight="1" x14ac:dyDescent="0.2">
      <c r="A144" s="341" t="str">
        <f t="shared" si="68"/>
        <v/>
      </c>
      <c r="B144" s="341" t="str">
        <f t="shared" si="69"/>
        <v/>
      </c>
      <c r="C144" s="351"/>
      <c r="D144" s="304" t="str">
        <f t="shared" si="70"/>
        <v/>
      </c>
      <c r="E144" s="308"/>
      <c r="F144" s="331">
        <f t="shared" si="66"/>
        <v>0</v>
      </c>
      <c r="G144" s="331">
        <f t="shared" si="67"/>
        <v>0</v>
      </c>
    </row>
    <row r="145" spans="1:7" s="326" customFormat="1" ht="24" customHeight="1" x14ac:dyDescent="0.2">
      <c r="A145" s="341" t="str">
        <f t="shared" si="68"/>
        <v/>
      </c>
      <c r="B145" s="341" t="str">
        <f t="shared" si="69"/>
        <v/>
      </c>
      <c r="C145" s="351"/>
      <c r="D145" s="304" t="str">
        <f t="shared" si="70"/>
        <v/>
      </c>
      <c r="E145" s="308"/>
      <c r="F145" s="331">
        <f t="shared" si="66"/>
        <v>0</v>
      </c>
      <c r="G145" s="331">
        <f t="shared" si="67"/>
        <v>0</v>
      </c>
    </row>
    <row r="146" spans="1:7" s="326" customFormat="1" ht="24" customHeight="1" x14ac:dyDescent="0.2">
      <c r="A146" s="341" t="str">
        <f t="shared" si="68"/>
        <v/>
      </c>
      <c r="B146" s="341" t="str">
        <f t="shared" si="69"/>
        <v/>
      </c>
      <c r="C146" s="351"/>
      <c r="D146" s="304" t="str">
        <f t="shared" si="70"/>
        <v/>
      </c>
      <c r="E146" s="308"/>
      <c r="F146" s="331">
        <f t="shared" si="66"/>
        <v>0</v>
      </c>
      <c r="G146" s="331">
        <f t="shared" si="67"/>
        <v>0</v>
      </c>
    </row>
    <row r="147" spans="1:7" ht="24" customHeight="1" x14ac:dyDescent="0.2">
      <c r="A147" s="343"/>
      <c r="E147" s="310"/>
      <c r="F147" s="325" t="s">
        <v>31</v>
      </c>
      <c r="G147" s="352">
        <f>SUBTOTAL(9,G138:G146)</f>
        <v>0</v>
      </c>
    </row>
    <row r="148" spans="1:7" ht="24" customHeight="1" x14ac:dyDescent="0.2">
      <c r="A148" s="342"/>
      <c r="E148" s="310"/>
      <c r="G148" s="324"/>
    </row>
    <row r="149" spans="1:7" ht="24" customHeight="1" x14ac:dyDescent="0.2">
      <c r="A149" s="344">
        <f>B107</f>
        <v>3</v>
      </c>
      <c r="B149" s="131" t="str">
        <f>C107</f>
        <v xml:space="preserve">Tablero Protocolizado de Potencia </v>
      </c>
      <c r="C149" s="327"/>
      <c r="D149" s="327" t="s">
        <v>32</v>
      </c>
      <c r="E149" s="328"/>
      <c r="F149" s="355" t="s">
        <v>33</v>
      </c>
      <c r="G149" s="356">
        <f>SUBTOTAL(9,G112:G148)</f>
        <v>0</v>
      </c>
    </row>
    <row r="151" spans="1:7" ht="24" customHeight="1" x14ac:dyDescent="0.2">
      <c r="A151" s="333" t="s">
        <v>35</v>
      </c>
      <c r="B151" s="334"/>
      <c r="C151" s="133"/>
      <c r="D151" s="133"/>
      <c r="E151" s="133"/>
      <c r="F151" s="133"/>
      <c r="G151" s="345"/>
    </row>
    <row r="152" spans="1:7" ht="24" customHeight="1" x14ac:dyDescent="0.2">
      <c r="A152" s="336" t="s">
        <v>600</v>
      </c>
      <c r="B152" s="337" t="str">
        <f>Comitente</f>
        <v>Dirección de Recursos Energéticos</v>
      </c>
      <c r="C152" s="346"/>
      <c r="D152" s="74"/>
      <c r="E152" s="74"/>
      <c r="F152" s="320"/>
      <c r="G152" s="321"/>
    </row>
    <row r="153" spans="1:7" ht="24" customHeight="1" x14ac:dyDescent="0.2">
      <c r="A153" s="336" t="s">
        <v>601</v>
      </c>
      <c r="B153" s="337">
        <f>Contratista</f>
        <v>0</v>
      </c>
      <c r="C153" s="347"/>
      <c r="D153" s="347"/>
      <c r="E153" s="347"/>
      <c r="F153" s="320"/>
      <c r="G153" s="321"/>
    </row>
    <row r="154" spans="1:7" ht="24" customHeight="1" x14ac:dyDescent="0.2">
      <c r="A154" s="336" t="s">
        <v>22</v>
      </c>
      <c r="B154" s="337" t="str">
        <f>Obra</f>
        <v>REFACCIÓN Y ACONDICIONAMIENTO DE INSTALACIONES ELÉCTRICAS EN EL CENTRO DE OPERACIONES DE LA PRESA QUEBRADA DE ULLUM</v>
      </c>
      <c r="C154" s="347"/>
      <c r="D154" s="347"/>
      <c r="E154" s="347"/>
      <c r="F154" s="320" t="s">
        <v>36</v>
      </c>
      <c r="G154" s="348">
        <f>Fecha_Base</f>
        <v>0</v>
      </c>
    </row>
    <row r="155" spans="1:7" ht="24" customHeight="1" x14ac:dyDescent="0.2">
      <c r="A155" s="338" t="s">
        <v>599</v>
      </c>
      <c r="B155" s="151" t="str">
        <f>Ubicación</f>
        <v>Dpto. Ullum</v>
      </c>
      <c r="C155" s="74"/>
      <c r="E155" s="310"/>
      <c r="G155" s="324"/>
    </row>
    <row r="156" spans="1:7" ht="24" customHeight="1" x14ac:dyDescent="0.2">
      <c r="A156" s="338" t="s">
        <v>37</v>
      </c>
      <c r="B156" s="322" t="str">
        <f>IFERROR(VALUE(LEFT(B157,FIND(".",B157)-1)),"")</f>
        <v/>
      </c>
      <c r="C156" s="70" t="str">
        <f>IFERROR(VLOOKUP(B156,Tabla_CyP,2,FALSE),"")</f>
        <v/>
      </c>
      <c r="E156" s="310"/>
      <c r="G156" s="324"/>
    </row>
    <row r="157" spans="1:7" ht="24" customHeight="1" x14ac:dyDescent="0.2">
      <c r="A157" s="338" t="s">
        <v>23</v>
      </c>
      <c r="B157" s="323">
        <f>IFERROR(VLOOKUP(COUNTIF($A$1:A157,"ANALISIS DE PRECIOS"),Tabla_NumeroItem,2,FALSE),"")</f>
        <v>4</v>
      </c>
      <c r="C157" s="70" t="str">
        <f>IFERROR(VLOOKUP(B157,Tabla_CyP,2,FALSE),"")</f>
        <v>Tablero Protocolizado de Iluminación</v>
      </c>
      <c r="E157" s="310"/>
      <c r="F157" s="320" t="s">
        <v>24</v>
      </c>
      <c r="G157" s="324" t="str">
        <f>IFERROR(VLOOKUP(B157,Tabla_CyP,4,FALSE),"")</f>
        <v>Cjto</v>
      </c>
    </row>
    <row r="158" spans="1:7" ht="24" customHeight="1" x14ac:dyDescent="0.2">
      <c r="A158" s="338"/>
      <c r="B158" s="151"/>
      <c r="E158" s="310"/>
      <c r="G158" s="324"/>
    </row>
    <row r="159" spans="1:7" ht="24" customHeight="1" x14ac:dyDescent="0.2">
      <c r="A159" s="402" t="s">
        <v>505</v>
      </c>
      <c r="B159" s="403"/>
      <c r="C159" s="404" t="s">
        <v>0</v>
      </c>
      <c r="D159" s="404" t="s">
        <v>25</v>
      </c>
      <c r="E159" s="406" t="s">
        <v>26</v>
      </c>
      <c r="F159" s="400" t="s">
        <v>27</v>
      </c>
      <c r="G159" s="400" t="s">
        <v>28</v>
      </c>
    </row>
    <row r="160" spans="1:7" ht="24" customHeight="1" x14ac:dyDescent="0.2">
      <c r="A160" s="339" t="s">
        <v>506</v>
      </c>
      <c r="B160" s="339" t="s">
        <v>507</v>
      </c>
      <c r="C160" s="405"/>
      <c r="D160" s="405"/>
      <c r="E160" s="407"/>
      <c r="F160" s="401"/>
      <c r="G160" s="401"/>
    </row>
    <row r="161" spans="1:7" ht="24" customHeight="1" x14ac:dyDescent="0.2">
      <c r="A161" s="318"/>
      <c r="B161" s="340"/>
      <c r="C161" s="97" t="s">
        <v>602</v>
      </c>
      <c r="D161" s="327"/>
      <c r="E161" s="328"/>
      <c r="F161" s="329"/>
      <c r="G161" s="330"/>
    </row>
    <row r="162" spans="1:7" s="326" customFormat="1" ht="24" customHeight="1" x14ac:dyDescent="0.2">
      <c r="A162" s="341" t="str">
        <f t="shared" ref="A162" si="71">IFERROR(VLOOKUP(C162,Tabla_Insumos,4,FALSE),"")</f>
        <v/>
      </c>
      <c r="B162" s="341" t="str">
        <f>IFERROR(VLOOKUP(C162,Tabla_Insumos,5,FALSE),"")</f>
        <v/>
      </c>
      <c r="C162" s="350"/>
      <c r="D162" s="306" t="str">
        <f t="shared" ref="D162" si="72">IFERROR(VLOOKUP(C162,Tabla_Insumos,2,FALSE),"")</f>
        <v/>
      </c>
      <c r="E162" s="307"/>
      <c r="F162" s="331">
        <f t="shared" ref="F162:F175" si="73">IFERROR(VLOOKUP(C162,Tabla_Insumos,3,FALSE),0)</f>
        <v>0</v>
      </c>
      <c r="G162" s="331">
        <f>ROUND(E162*F162,2)</f>
        <v>0</v>
      </c>
    </row>
    <row r="163" spans="1:7" s="326" customFormat="1" ht="24" customHeight="1" x14ac:dyDescent="0.2">
      <c r="A163" s="341" t="str">
        <f t="shared" ref="A163:A175" si="74">IFERROR(VLOOKUP(C163,Tabla_Insumos,4,FALSE),"")</f>
        <v/>
      </c>
      <c r="B163" s="341" t="str">
        <f t="shared" ref="B163:B175" si="75">IFERROR(VLOOKUP(C163,Tabla_Insumos,5,FALSE),"")</f>
        <v/>
      </c>
      <c r="C163" s="351"/>
      <c r="D163" s="304" t="str">
        <f t="shared" ref="D163:D175" si="76">IFERROR(VLOOKUP(C163,Tabla_Insumos,2,FALSE),"")</f>
        <v/>
      </c>
      <c r="E163" s="308"/>
      <c r="F163" s="331">
        <f t="shared" si="73"/>
        <v>0</v>
      </c>
      <c r="G163" s="331">
        <f t="shared" ref="G163:G175" si="77">ROUND(E163*F163,2)</f>
        <v>0</v>
      </c>
    </row>
    <row r="164" spans="1:7" s="326" customFormat="1" ht="24" customHeight="1" x14ac:dyDescent="0.2">
      <c r="A164" s="341" t="str">
        <f t="shared" si="74"/>
        <v/>
      </c>
      <c r="B164" s="341" t="str">
        <f t="shared" si="75"/>
        <v/>
      </c>
      <c r="C164" s="351"/>
      <c r="D164" s="304" t="str">
        <f t="shared" si="76"/>
        <v/>
      </c>
      <c r="E164" s="308"/>
      <c r="F164" s="331">
        <f t="shared" si="73"/>
        <v>0</v>
      </c>
      <c r="G164" s="331">
        <f t="shared" si="77"/>
        <v>0</v>
      </c>
    </row>
    <row r="165" spans="1:7" s="326" customFormat="1" ht="24" customHeight="1" x14ac:dyDescent="0.2">
      <c r="A165" s="341" t="str">
        <f t="shared" si="74"/>
        <v/>
      </c>
      <c r="B165" s="341" t="str">
        <f t="shared" si="75"/>
        <v/>
      </c>
      <c r="C165" s="351"/>
      <c r="D165" s="304" t="str">
        <f t="shared" si="76"/>
        <v/>
      </c>
      <c r="E165" s="308"/>
      <c r="F165" s="331">
        <f t="shared" si="73"/>
        <v>0</v>
      </c>
      <c r="G165" s="331">
        <f t="shared" si="77"/>
        <v>0</v>
      </c>
    </row>
    <row r="166" spans="1:7" s="326" customFormat="1" ht="24" customHeight="1" x14ac:dyDescent="0.2">
      <c r="A166" s="341" t="str">
        <f t="shared" si="74"/>
        <v/>
      </c>
      <c r="B166" s="341" t="str">
        <f t="shared" si="75"/>
        <v/>
      </c>
      <c r="C166" s="351"/>
      <c r="D166" s="304" t="str">
        <f t="shared" si="76"/>
        <v/>
      </c>
      <c r="E166" s="308"/>
      <c r="F166" s="331">
        <f t="shared" si="73"/>
        <v>0</v>
      </c>
      <c r="G166" s="331">
        <f t="shared" si="77"/>
        <v>0</v>
      </c>
    </row>
    <row r="167" spans="1:7" s="326" customFormat="1" ht="24" customHeight="1" x14ac:dyDescent="0.2">
      <c r="A167" s="341" t="str">
        <f t="shared" si="74"/>
        <v/>
      </c>
      <c r="B167" s="341" t="str">
        <f t="shared" si="75"/>
        <v/>
      </c>
      <c r="C167" s="351"/>
      <c r="D167" s="304" t="str">
        <f t="shared" si="76"/>
        <v/>
      </c>
      <c r="E167" s="308"/>
      <c r="F167" s="331">
        <f t="shared" si="73"/>
        <v>0</v>
      </c>
      <c r="G167" s="331">
        <f t="shared" si="77"/>
        <v>0</v>
      </c>
    </row>
    <row r="168" spans="1:7" s="326" customFormat="1" ht="24" customHeight="1" x14ac:dyDescent="0.2">
      <c r="A168" s="341" t="str">
        <f t="shared" si="74"/>
        <v/>
      </c>
      <c r="B168" s="341" t="str">
        <f t="shared" si="75"/>
        <v/>
      </c>
      <c r="C168" s="351"/>
      <c r="D168" s="304" t="str">
        <f t="shared" si="76"/>
        <v/>
      </c>
      <c r="E168" s="308"/>
      <c r="F168" s="331">
        <f t="shared" si="73"/>
        <v>0</v>
      </c>
      <c r="G168" s="331">
        <f t="shared" si="77"/>
        <v>0</v>
      </c>
    </row>
    <row r="169" spans="1:7" s="326" customFormat="1" ht="24" customHeight="1" x14ac:dyDescent="0.2">
      <c r="A169" s="341" t="str">
        <f t="shared" si="74"/>
        <v/>
      </c>
      <c r="B169" s="341" t="str">
        <f t="shared" si="75"/>
        <v/>
      </c>
      <c r="C169" s="351"/>
      <c r="D169" s="304" t="str">
        <f t="shared" si="76"/>
        <v/>
      </c>
      <c r="E169" s="308"/>
      <c r="F169" s="331">
        <f t="shared" si="73"/>
        <v>0</v>
      </c>
      <c r="G169" s="331">
        <f t="shared" si="77"/>
        <v>0</v>
      </c>
    </row>
    <row r="170" spans="1:7" s="326" customFormat="1" ht="24" customHeight="1" x14ac:dyDescent="0.2">
      <c r="A170" s="341" t="str">
        <f t="shared" si="74"/>
        <v/>
      </c>
      <c r="B170" s="341" t="str">
        <f t="shared" si="75"/>
        <v/>
      </c>
      <c r="C170" s="351"/>
      <c r="D170" s="304" t="str">
        <f t="shared" si="76"/>
        <v/>
      </c>
      <c r="E170" s="308"/>
      <c r="F170" s="331">
        <f t="shared" si="73"/>
        <v>0</v>
      </c>
      <c r="G170" s="331">
        <f t="shared" si="77"/>
        <v>0</v>
      </c>
    </row>
    <row r="171" spans="1:7" s="326" customFormat="1" ht="24" customHeight="1" x14ac:dyDescent="0.2">
      <c r="A171" s="341" t="str">
        <f t="shared" si="74"/>
        <v/>
      </c>
      <c r="B171" s="341" t="str">
        <f t="shared" si="75"/>
        <v/>
      </c>
      <c r="C171" s="351"/>
      <c r="D171" s="304" t="str">
        <f t="shared" si="76"/>
        <v/>
      </c>
      <c r="E171" s="308"/>
      <c r="F171" s="331">
        <f t="shared" si="73"/>
        <v>0</v>
      </c>
      <c r="G171" s="331">
        <f t="shared" si="77"/>
        <v>0</v>
      </c>
    </row>
    <row r="172" spans="1:7" s="326" customFormat="1" ht="24" customHeight="1" x14ac:dyDescent="0.2">
      <c r="A172" s="341" t="str">
        <f t="shared" si="74"/>
        <v/>
      </c>
      <c r="B172" s="341" t="str">
        <f t="shared" si="75"/>
        <v/>
      </c>
      <c r="C172" s="351"/>
      <c r="D172" s="304" t="str">
        <f t="shared" si="76"/>
        <v/>
      </c>
      <c r="E172" s="308"/>
      <c r="F172" s="331">
        <f t="shared" si="73"/>
        <v>0</v>
      </c>
      <c r="G172" s="331">
        <f t="shared" si="77"/>
        <v>0</v>
      </c>
    </row>
    <row r="173" spans="1:7" s="326" customFormat="1" ht="24" customHeight="1" x14ac:dyDescent="0.2">
      <c r="A173" s="341" t="str">
        <f t="shared" si="74"/>
        <v/>
      </c>
      <c r="B173" s="341" t="str">
        <f t="shared" si="75"/>
        <v/>
      </c>
      <c r="C173" s="351"/>
      <c r="D173" s="304" t="str">
        <f t="shared" si="76"/>
        <v/>
      </c>
      <c r="E173" s="308"/>
      <c r="F173" s="331">
        <f t="shared" si="73"/>
        <v>0</v>
      </c>
      <c r="G173" s="331">
        <f t="shared" si="77"/>
        <v>0</v>
      </c>
    </row>
    <row r="174" spans="1:7" s="326" customFormat="1" ht="24" customHeight="1" x14ac:dyDescent="0.2">
      <c r="A174" s="341" t="str">
        <f t="shared" si="74"/>
        <v/>
      </c>
      <c r="B174" s="341" t="str">
        <f t="shared" si="75"/>
        <v/>
      </c>
      <c r="C174" s="351"/>
      <c r="D174" s="304" t="str">
        <f t="shared" si="76"/>
        <v/>
      </c>
      <c r="E174" s="308"/>
      <c r="F174" s="331">
        <f t="shared" si="73"/>
        <v>0</v>
      </c>
      <c r="G174" s="331">
        <f t="shared" si="77"/>
        <v>0</v>
      </c>
    </row>
    <row r="175" spans="1:7" s="326" customFormat="1" ht="24" customHeight="1" x14ac:dyDescent="0.2">
      <c r="A175" s="341" t="str">
        <f t="shared" si="74"/>
        <v/>
      </c>
      <c r="B175" s="341" t="str">
        <f t="shared" si="75"/>
        <v/>
      </c>
      <c r="C175" s="351"/>
      <c r="D175" s="304" t="str">
        <f t="shared" si="76"/>
        <v/>
      </c>
      <c r="E175" s="308"/>
      <c r="F175" s="332">
        <f t="shared" si="73"/>
        <v>0</v>
      </c>
      <c r="G175" s="331">
        <f t="shared" si="77"/>
        <v>0</v>
      </c>
    </row>
    <row r="176" spans="1:7" ht="24" customHeight="1" x14ac:dyDescent="0.2">
      <c r="A176" s="342"/>
      <c r="E176" s="310"/>
      <c r="F176" s="325" t="s">
        <v>29</v>
      </c>
      <c r="G176" s="352">
        <f>SUBTOTAL(9,G162:G175)</f>
        <v>0</v>
      </c>
    </row>
    <row r="177" spans="1:7" ht="24" customHeight="1" x14ac:dyDescent="0.2">
      <c r="A177" s="342"/>
      <c r="C177" s="74" t="s">
        <v>603</v>
      </c>
      <c r="E177" s="310"/>
      <c r="G177" s="324"/>
    </row>
    <row r="178" spans="1:7" s="326" customFormat="1" ht="24" customHeight="1" x14ac:dyDescent="0.2">
      <c r="A178" s="341" t="str">
        <f t="shared" ref="A178:A183" si="78">IFERROR(VLOOKUP(C178,Tabla_Insumos,4,FALSE),"")</f>
        <v/>
      </c>
      <c r="B178" s="341">
        <f t="shared" ref="B178:B183" si="79">IFERROR(VLOOKUP(A178,Tabla_Indices,5,FALSE),"")</f>
        <v>0</v>
      </c>
      <c r="C178" s="350"/>
      <c r="D178" s="306" t="str">
        <f t="shared" ref="D178:D183" si="80">IFERROR(VLOOKUP(C178,Tabla_Insumos,2,FALSE),"")</f>
        <v/>
      </c>
      <c r="E178" s="305"/>
      <c r="F178" s="331">
        <f t="shared" ref="F178:F185" si="81">IFERROR(VLOOKUP(C178,Tabla_Insumos,3,FALSE),0)</f>
        <v>0</v>
      </c>
      <c r="G178" s="331">
        <f>ROUND(E178*F178,2)</f>
        <v>0</v>
      </c>
    </row>
    <row r="179" spans="1:7" s="326" customFormat="1" ht="24" customHeight="1" x14ac:dyDescent="0.2">
      <c r="A179" s="341" t="str">
        <f t="shared" si="78"/>
        <v/>
      </c>
      <c r="B179" s="341">
        <f t="shared" si="79"/>
        <v>0</v>
      </c>
      <c r="C179" s="350"/>
      <c r="D179" s="306" t="str">
        <f t="shared" si="80"/>
        <v/>
      </c>
      <c r="E179" s="305"/>
      <c r="F179" s="331">
        <f t="shared" si="81"/>
        <v>0</v>
      </c>
      <c r="G179" s="331">
        <f>ROUND(E179*F179,2)</f>
        <v>0</v>
      </c>
    </row>
    <row r="180" spans="1:7" s="326" customFormat="1" ht="24" customHeight="1" x14ac:dyDescent="0.2">
      <c r="A180" s="341" t="str">
        <f t="shared" si="78"/>
        <v/>
      </c>
      <c r="B180" s="341">
        <f t="shared" si="79"/>
        <v>0</v>
      </c>
      <c r="C180" s="350"/>
      <c r="D180" s="306" t="str">
        <f t="shared" si="80"/>
        <v/>
      </c>
      <c r="E180" s="305"/>
      <c r="F180" s="331">
        <f t="shared" si="81"/>
        <v>0</v>
      </c>
      <c r="G180" s="331">
        <f t="shared" ref="G180:G185" si="82">ROUND(E180*F180,2)</f>
        <v>0</v>
      </c>
    </row>
    <row r="181" spans="1:7" s="326" customFormat="1" ht="24" customHeight="1" x14ac:dyDescent="0.2">
      <c r="A181" s="341" t="str">
        <f t="shared" si="78"/>
        <v/>
      </c>
      <c r="B181" s="341">
        <f t="shared" si="79"/>
        <v>0</v>
      </c>
      <c r="C181" s="350"/>
      <c r="D181" s="306" t="str">
        <f t="shared" si="80"/>
        <v/>
      </c>
      <c r="E181" s="305"/>
      <c r="F181" s="331">
        <f t="shared" si="81"/>
        <v>0</v>
      </c>
      <c r="G181" s="331">
        <f t="shared" si="82"/>
        <v>0</v>
      </c>
    </row>
    <row r="182" spans="1:7" s="326" customFormat="1" ht="24" customHeight="1" x14ac:dyDescent="0.2">
      <c r="A182" s="341" t="str">
        <f t="shared" si="78"/>
        <v/>
      </c>
      <c r="B182" s="341">
        <f t="shared" si="79"/>
        <v>0</v>
      </c>
      <c r="C182" s="350"/>
      <c r="D182" s="306" t="str">
        <f t="shared" si="80"/>
        <v/>
      </c>
      <c r="E182" s="305"/>
      <c r="F182" s="331">
        <f t="shared" si="81"/>
        <v>0</v>
      </c>
      <c r="G182" s="331">
        <f t="shared" si="82"/>
        <v>0</v>
      </c>
    </row>
    <row r="183" spans="1:7" s="326" customFormat="1" ht="24" customHeight="1" x14ac:dyDescent="0.2">
      <c r="A183" s="341" t="str">
        <f t="shared" si="78"/>
        <v/>
      </c>
      <c r="B183" s="341">
        <f t="shared" si="79"/>
        <v>0</v>
      </c>
      <c r="C183" s="350"/>
      <c r="D183" s="306" t="str">
        <f t="shared" si="80"/>
        <v/>
      </c>
      <c r="E183" s="305"/>
      <c r="F183" s="331">
        <f t="shared" si="81"/>
        <v>0</v>
      </c>
      <c r="G183" s="331">
        <f t="shared" si="82"/>
        <v>0</v>
      </c>
    </row>
    <row r="184" spans="1:7" s="326" customFormat="1" ht="24" customHeight="1" x14ac:dyDescent="0.2">
      <c r="A184" s="341" t="str">
        <f t="shared" ref="A184:A185" si="83">IFERROR(VLOOKUP(C184,Tabla_Insumos,4,FALSE),"")</f>
        <v/>
      </c>
      <c r="B184" s="341">
        <f t="shared" ref="B184:B185" si="84">IFERROR(VLOOKUP(A184,Tabla_Indices,5,FALSE),"")</f>
        <v>0</v>
      </c>
      <c r="C184" s="351"/>
      <c r="D184" s="304" t="str">
        <f t="shared" ref="D184:D185" si="85">IFERROR(VLOOKUP(C184,Tabla_Insumos,2,FALSE),"")</f>
        <v/>
      </c>
      <c r="E184" s="308"/>
      <c r="F184" s="331">
        <f t="shared" si="81"/>
        <v>0</v>
      </c>
      <c r="G184" s="331">
        <f t="shared" si="82"/>
        <v>0</v>
      </c>
    </row>
    <row r="185" spans="1:7" s="326" customFormat="1" ht="24" customHeight="1" x14ac:dyDescent="0.2">
      <c r="A185" s="341" t="str">
        <f t="shared" si="83"/>
        <v/>
      </c>
      <c r="B185" s="341">
        <f t="shared" si="84"/>
        <v>0</v>
      </c>
      <c r="C185" s="351"/>
      <c r="D185" s="304" t="str">
        <f t="shared" si="85"/>
        <v/>
      </c>
      <c r="E185" s="308"/>
      <c r="F185" s="331">
        <f t="shared" si="81"/>
        <v>0</v>
      </c>
      <c r="G185" s="331">
        <f t="shared" si="82"/>
        <v>0</v>
      </c>
    </row>
    <row r="186" spans="1:7" ht="24" customHeight="1" x14ac:dyDescent="0.2">
      <c r="A186" s="342"/>
      <c r="E186" s="310"/>
      <c r="F186" s="325" t="s">
        <v>30</v>
      </c>
      <c r="G186" s="352">
        <f>SUBTOTAL(9,G178:G185)</f>
        <v>0</v>
      </c>
    </row>
    <row r="187" spans="1:7" ht="24" customHeight="1" x14ac:dyDescent="0.2">
      <c r="A187" s="342"/>
      <c r="C187" s="74" t="s">
        <v>604</v>
      </c>
      <c r="E187" s="310"/>
      <c r="G187" s="324"/>
    </row>
    <row r="188" spans="1:7" s="326" customFormat="1" ht="24" customHeight="1" x14ac:dyDescent="0.2">
      <c r="A188" s="341" t="str">
        <f t="shared" ref="A188:A189" si="86">IFERROR(VLOOKUP(C188,Tabla_Insumos,4,FALSE),"")</f>
        <v/>
      </c>
      <c r="B188" s="341" t="str">
        <f t="shared" ref="B188:B189" si="87">IFERROR(VLOOKUP(C188,Tabla_Insumos,5,FALSE),"")</f>
        <v/>
      </c>
      <c r="C188" s="350"/>
      <c r="D188" s="306" t="str">
        <f t="shared" ref="D188:D189" si="88">IFERROR(VLOOKUP(C188,Tabla_Insumos,2,FALSE),"")</f>
        <v/>
      </c>
      <c r="E188" s="305"/>
      <c r="F188" s="331">
        <f t="shared" ref="F188:F196" si="89">IFERROR(VLOOKUP(C188,Tabla_Insumos,3,FALSE),0)</f>
        <v>0</v>
      </c>
      <c r="G188" s="331">
        <f t="shared" ref="G188:G196" si="90">ROUND(E188*F188,2)</f>
        <v>0</v>
      </c>
    </row>
    <row r="189" spans="1:7" s="326" customFormat="1" ht="24" customHeight="1" x14ac:dyDescent="0.2">
      <c r="A189" s="341" t="str">
        <f t="shared" si="86"/>
        <v/>
      </c>
      <c r="B189" s="341" t="str">
        <f t="shared" si="87"/>
        <v/>
      </c>
      <c r="C189" s="350"/>
      <c r="D189" s="306" t="str">
        <f t="shared" si="88"/>
        <v/>
      </c>
      <c r="E189" s="305"/>
      <c r="F189" s="331">
        <f t="shared" si="89"/>
        <v>0</v>
      </c>
      <c r="G189" s="331">
        <f t="shared" si="90"/>
        <v>0</v>
      </c>
    </row>
    <row r="190" spans="1:7" s="326" customFormat="1" ht="24" customHeight="1" x14ac:dyDescent="0.2">
      <c r="A190" s="341" t="str">
        <f t="shared" ref="A190:A196" si="91">IFERROR(VLOOKUP(C190,Tabla_Insumos,4,FALSE),"")</f>
        <v/>
      </c>
      <c r="B190" s="341" t="str">
        <f t="shared" ref="B190:B196" si="92">IFERROR(VLOOKUP(C190,Tabla_Insumos,5,FALSE),"")</f>
        <v/>
      </c>
      <c r="C190" s="351"/>
      <c r="D190" s="304" t="str">
        <f t="shared" ref="D190:D196" si="93">IFERROR(VLOOKUP(C190,Tabla_Insumos,2,FALSE),"")</f>
        <v/>
      </c>
      <c r="E190" s="308"/>
      <c r="F190" s="331">
        <f t="shared" si="89"/>
        <v>0</v>
      </c>
      <c r="G190" s="331">
        <f t="shared" si="90"/>
        <v>0</v>
      </c>
    </row>
    <row r="191" spans="1:7" s="326" customFormat="1" ht="24" customHeight="1" x14ac:dyDescent="0.2">
      <c r="A191" s="341" t="str">
        <f t="shared" si="91"/>
        <v/>
      </c>
      <c r="B191" s="341" t="str">
        <f t="shared" si="92"/>
        <v/>
      </c>
      <c r="C191" s="351"/>
      <c r="D191" s="304" t="str">
        <f t="shared" si="93"/>
        <v/>
      </c>
      <c r="E191" s="308"/>
      <c r="F191" s="331">
        <f t="shared" si="89"/>
        <v>0</v>
      </c>
      <c r="G191" s="331">
        <f t="shared" si="90"/>
        <v>0</v>
      </c>
    </row>
    <row r="192" spans="1:7" s="326" customFormat="1" ht="24" customHeight="1" x14ac:dyDescent="0.2">
      <c r="A192" s="341" t="str">
        <f t="shared" si="91"/>
        <v/>
      </c>
      <c r="B192" s="341" t="str">
        <f t="shared" si="92"/>
        <v/>
      </c>
      <c r="C192" s="351"/>
      <c r="D192" s="304" t="str">
        <f t="shared" si="93"/>
        <v/>
      </c>
      <c r="E192" s="308"/>
      <c r="F192" s="331">
        <f t="shared" si="89"/>
        <v>0</v>
      </c>
      <c r="G192" s="331">
        <f t="shared" si="90"/>
        <v>0</v>
      </c>
    </row>
    <row r="193" spans="1:7" s="326" customFormat="1" ht="24" customHeight="1" x14ac:dyDescent="0.2">
      <c r="A193" s="341" t="str">
        <f t="shared" si="91"/>
        <v/>
      </c>
      <c r="B193" s="341" t="str">
        <f t="shared" si="92"/>
        <v/>
      </c>
      <c r="C193" s="351"/>
      <c r="D193" s="304" t="str">
        <f t="shared" si="93"/>
        <v/>
      </c>
      <c r="E193" s="308"/>
      <c r="F193" s="331">
        <f t="shared" si="89"/>
        <v>0</v>
      </c>
      <c r="G193" s="331">
        <f t="shared" si="90"/>
        <v>0</v>
      </c>
    </row>
    <row r="194" spans="1:7" s="326" customFormat="1" ht="24" customHeight="1" x14ac:dyDescent="0.2">
      <c r="A194" s="341" t="str">
        <f t="shared" si="91"/>
        <v/>
      </c>
      <c r="B194" s="341" t="str">
        <f t="shared" si="92"/>
        <v/>
      </c>
      <c r="C194" s="351"/>
      <c r="D194" s="304" t="str">
        <f t="shared" si="93"/>
        <v/>
      </c>
      <c r="E194" s="308"/>
      <c r="F194" s="331">
        <f t="shared" si="89"/>
        <v>0</v>
      </c>
      <c r="G194" s="331">
        <f t="shared" si="90"/>
        <v>0</v>
      </c>
    </row>
    <row r="195" spans="1:7" s="326" customFormat="1" ht="24" customHeight="1" x14ac:dyDescent="0.2">
      <c r="A195" s="341" t="str">
        <f t="shared" si="91"/>
        <v/>
      </c>
      <c r="B195" s="341" t="str">
        <f t="shared" si="92"/>
        <v/>
      </c>
      <c r="C195" s="351"/>
      <c r="D195" s="304" t="str">
        <f t="shared" si="93"/>
        <v/>
      </c>
      <c r="E195" s="308"/>
      <c r="F195" s="331">
        <f t="shared" si="89"/>
        <v>0</v>
      </c>
      <c r="G195" s="331">
        <f t="shared" si="90"/>
        <v>0</v>
      </c>
    </row>
    <row r="196" spans="1:7" s="326" customFormat="1" ht="24" customHeight="1" x14ac:dyDescent="0.2">
      <c r="A196" s="341" t="str">
        <f t="shared" si="91"/>
        <v/>
      </c>
      <c r="B196" s="341" t="str">
        <f t="shared" si="92"/>
        <v/>
      </c>
      <c r="C196" s="351"/>
      <c r="D196" s="304" t="str">
        <f t="shared" si="93"/>
        <v/>
      </c>
      <c r="E196" s="308"/>
      <c r="F196" s="331">
        <f t="shared" si="89"/>
        <v>0</v>
      </c>
      <c r="G196" s="331">
        <f t="shared" si="90"/>
        <v>0</v>
      </c>
    </row>
    <row r="197" spans="1:7" ht="24" customHeight="1" x14ac:dyDescent="0.2">
      <c r="A197" s="343"/>
      <c r="E197" s="310"/>
      <c r="F197" s="325" t="s">
        <v>31</v>
      </c>
      <c r="G197" s="352">
        <f>SUBTOTAL(9,G188:G196)</f>
        <v>0</v>
      </c>
    </row>
    <row r="198" spans="1:7" ht="24" customHeight="1" x14ac:dyDescent="0.2">
      <c r="A198" s="342"/>
      <c r="E198" s="310"/>
      <c r="G198" s="324"/>
    </row>
    <row r="199" spans="1:7" ht="24" customHeight="1" x14ac:dyDescent="0.2">
      <c r="A199" s="344">
        <f>B157</f>
        <v>4</v>
      </c>
      <c r="B199" s="131" t="str">
        <f>C157</f>
        <v>Tablero Protocolizado de Iluminación</v>
      </c>
      <c r="C199" s="327"/>
      <c r="D199" s="327" t="s">
        <v>32</v>
      </c>
      <c r="E199" s="328"/>
      <c r="F199" s="355" t="s">
        <v>33</v>
      </c>
      <c r="G199" s="356">
        <f>SUBTOTAL(9,G162:G198)</f>
        <v>0</v>
      </c>
    </row>
    <row r="201" spans="1:7" ht="24" customHeight="1" x14ac:dyDescent="0.2">
      <c r="A201" s="333" t="s">
        <v>35</v>
      </c>
      <c r="B201" s="334"/>
      <c r="C201" s="133"/>
      <c r="D201" s="133"/>
      <c r="E201" s="133"/>
      <c r="F201" s="133"/>
      <c r="G201" s="345"/>
    </row>
    <row r="202" spans="1:7" ht="24" customHeight="1" x14ac:dyDescent="0.2">
      <c r="A202" s="336" t="s">
        <v>600</v>
      </c>
      <c r="B202" s="337" t="str">
        <f>Comitente</f>
        <v>Dirección de Recursos Energéticos</v>
      </c>
      <c r="C202" s="346"/>
      <c r="D202" s="74"/>
      <c r="E202" s="74"/>
      <c r="F202" s="320"/>
      <c r="G202" s="321"/>
    </row>
    <row r="203" spans="1:7" ht="24" customHeight="1" x14ac:dyDescent="0.2">
      <c r="A203" s="336" t="s">
        <v>601</v>
      </c>
      <c r="B203" s="337">
        <f>Contratista</f>
        <v>0</v>
      </c>
      <c r="C203" s="347"/>
      <c r="D203" s="347"/>
      <c r="E203" s="347"/>
      <c r="F203" s="320"/>
      <c r="G203" s="321"/>
    </row>
    <row r="204" spans="1:7" ht="24" customHeight="1" x14ac:dyDescent="0.2">
      <c r="A204" s="336" t="s">
        <v>22</v>
      </c>
      <c r="B204" s="337" t="str">
        <f>Obra</f>
        <v>REFACCIÓN Y ACONDICIONAMIENTO DE INSTALACIONES ELÉCTRICAS EN EL CENTRO DE OPERACIONES DE LA PRESA QUEBRADA DE ULLUM</v>
      </c>
      <c r="C204" s="347"/>
      <c r="D204" s="347"/>
      <c r="E204" s="347"/>
      <c r="F204" s="320" t="s">
        <v>36</v>
      </c>
      <c r="G204" s="348">
        <f>Fecha_Base</f>
        <v>0</v>
      </c>
    </row>
    <row r="205" spans="1:7" ht="24" customHeight="1" x14ac:dyDescent="0.2">
      <c r="A205" s="338" t="s">
        <v>599</v>
      </c>
      <c r="B205" s="151" t="str">
        <f>Ubicación</f>
        <v>Dpto. Ullum</v>
      </c>
      <c r="C205" s="74"/>
      <c r="E205" s="310"/>
      <c r="G205" s="324"/>
    </row>
    <row r="206" spans="1:7" ht="24" customHeight="1" x14ac:dyDescent="0.2">
      <c r="A206" s="338" t="s">
        <v>37</v>
      </c>
      <c r="B206" s="322" t="str">
        <f>IFERROR(VALUE(LEFT(B207,FIND(".",B207)-1)),"")</f>
        <v/>
      </c>
      <c r="C206" s="70" t="str">
        <f>IFERROR(VLOOKUP(B206,Tabla_CyP,2,FALSE),"")</f>
        <v/>
      </c>
      <c r="E206" s="310"/>
      <c r="G206" s="324"/>
    </row>
    <row r="207" spans="1:7" ht="24" customHeight="1" x14ac:dyDescent="0.2">
      <c r="A207" s="338" t="s">
        <v>23</v>
      </c>
      <c r="B207" s="323">
        <f>IFERROR(VLOOKUP(COUNTIF($A$1:A207,"ANALISIS DE PRECIOS"),Tabla_NumeroItem,2,FALSE),"")</f>
        <v>5</v>
      </c>
      <c r="C207" s="70" t="str">
        <f>IFERROR(VLOOKUP(B207,Tabla_CyP,2,FALSE),"")</f>
        <v>Recambio de Luminarias y conductor en torre N°1</v>
      </c>
      <c r="E207" s="310"/>
      <c r="F207" s="320" t="s">
        <v>24</v>
      </c>
      <c r="G207" s="324" t="str">
        <f>IFERROR(VLOOKUP(B207,Tabla_CyP,4,FALSE),"")</f>
        <v>Uni.</v>
      </c>
    </row>
    <row r="208" spans="1:7" ht="24" customHeight="1" x14ac:dyDescent="0.2">
      <c r="A208" s="338"/>
      <c r="B208" s="151"/>
      <c r="E208" s="310"/>
      <c r="G208" s="324"/>
    </row>
    <row r="209" spans="1:7" ht="24" customHeight="1" x14ac:dyDescent="0.2">
      <c r="A209" s="402" t="s">
        <v>505</v>
      </c>
      <c r="B209" s="403"/>
      <c r="C209" s="404" t="s">
        <v>0</v>
      </c>
      <c r="D209" s="404" t="s">
        <v>25</v>
      </c>
      <c r="E209" s="406" t="s">
        <v>26</v>
      </c>
      <c r="F209" s="400" t="s">
        <v>27</v>
      </c>
      <c r="G209" s="400" t="s">
        <v>28</v>
      </c>
    </row>
    <row r="210" spans="1:7" ht="24" customHeight="1" x14ac:dyDescent="0.2">
      <c r="A210" s="339" t="s">
        <v>506</v>
      </c>
      <c r="B210" s="339" t="s">
        <v>507</v>
      </c>
      <c r="C210" s="405"/>
      <c r="D210" s="405"/>
      <c r="E210" s="407"/>
      <c r="F210" s="401"/>
      <c r="G210" s="401"/>
    </row>
    <row r="211" spans="1:7" ht="24" customHeight="1" x14ac:dyDescent="0.2">
      <c r="A211" s="318"/>
      <c r="B211" s="340"/>
      <c r="C211" s="97" t="s">
        <v>602</v>
      </c>
      <c r="D211" s="327"/>
      <c r="E211" s="328"/>
      <c r="F211" s="329"/>
      <c r="G211" s="330"/>
    </row>
    <row r="212" spans="1:7" s="326" customFormat="1" ht="24" customHeight="1" x14ac:dyDescent="0.2">
      <c r="A212" s="341" t="str">
        <f t="shared" ref="A212" si="94">IFERROR(VLOOKUP(C212,Tabla_Insumos,4,FALSE),"")</f>
        <v/>
      </c>
      <c r="B212" s="341" t="str">
        <f>IFERROR(VLOOKUP(C212,Tabla_Insumos,5,FALSE),"")</f>
        <v/>
      </c>
      <c r="C212" s="350"/>
      <c r="D212" s="306" t="str">
        <f t="shared" ref="D212" si="95">IFERROR(VLOOKUP(C212,Tabla_Insumos,2,FALSE),"")</f>
        <v/>
      </c>
      <c r="E212" s="305"/>
      <c r="F212" s="331">
        <f t="shared" ref="F212:F225" si="96">IFERROR(VLOOKUP(C212,Tabla_Insumos,3,FALSE),0)</f>
        <v>0</v>
      </c>
      <c r="G212" s="331">
        <f>ROUND(E212*F212,2)</f>
        <v>0</v>
      </c>
    </row>
    <row r="213" spans="1:7" s="326" customFormat="1" ht="24" customHeight="1" x14ac:dyDescent="0.2">
      <c r="A213" s="341" t="str">
        <f t="shared" ref="A213:A225" si="97">IFERROR(VLOOKUP(C213,Tabla_Insumos,4,FALSE),"")</f>
        <v/>
      </c>
      <c r="B213" s="341" t="str">
        <f t="shared" ref="B213:B225" si="98">IFERROR(VLOOKUP(C213,Tabla_Insumos,5,FALSE),"")</f>
        <v/>
      </c>
      <c r="C213" s="351"/>
      <c r="D213" s="304" t="str">
        <f t="shared" ref="D213:D225" si="99">IFERROR(VLOOKUP(C213,Tabla_Insumos,2,FALSE),"")</f>
        <v/>
      </c>
      <c r="E213" s="308"/>
      <c r="F213" s="331">
        <f t="shared" si="96"/>
        <v>0</v>
      </c>
      <c r="G213" s="331">
        <f t="shared" ref="G213:G225" si="100">ROUND(E213*F213,2)</f>
        <v>0</v>
      </c>
    </row>
    <row r="214" spans="1:7" s="326" customFormat="1" ht="24" customHeight="1" x14ac:dyDescent="0.2">
      <c r="A214" s="341" t="str">
        <f t="shared" si="97"/>
        <v/>
      </c>
      <c r="B214" s="341" t="str">
        <f t="shared" si="98"/>
        <v/>
      </c>
      <c r="C214" s="351"/>
      <c r="D214" s="304" t="str">
        <f t="shared" si="99"/>
        <v/>
      </c>
      <c r="E214" s="308"/>
      <c r="F214" s="331">
        <f t="shared" si="96"/>
        <v>0</v>
      </c>
      <c r="G214" s="331">
        <f t="shared" si="100"/>
        <v>0</v>
      </c>
    </row>
    <row r="215" spans="1:7" s="326" customFormat="1" ht="24" customHeight="1" x14ac:dyDescent="0.2">
      <c r="A215" s="341" t="str">
        <f t="shared" si="97"/>
        <v/>
      </c>
      <c r="B215" s="341" t="str">
        <f t="shared" si="98"/>
        <v/>
      </c>
      <c r="C215" s="351"/>
      <c r="D215" s="304" t="str">
        <f t="shared" si="99"/>
        <v/>
      </c>
      <c r="E215" s="308"/>
      <c r="F215" s="331">
        <f t="shared" si="96"/>
        <v>0</v>
      </c>
      <c r="G215" s="331">
        <f t="shared" si="100"/>
        <v>0</v>
      </c>
    </row>
    <row r="216" spans="1:7" s="326" customFormat="1" ht="24" customHeight="1" x14ac:dyDescent="0.2">
      <c r="A216" s="341" t="str">
        <f t="shared" si="97"/>
        <v/>
      </c>
      <c r="B216" s="341" t="str">
        <f t="shared" si="98"/>
        <v/>
      </c>
      <c r="C216" s="351"/>
      <c r="D216" s="304" t="str">
        <f t="shared" si="99"/>
        <v/>
      </c>
      <c r="E216" s="308"/>
      <c r="F216" s="331">
        <f t="shared" si="96"/>
        <v>0</v>
      </c>
      <c r="G216" s="331">
        <f t="shared" si="100"/>
        <v>0</v>
      </c>
    </row>
    <row r="217" spans="1:7" s="326" customFormat="1" ht="24" customHeight="1" x14ac:dyDescent="0.2">
      <c r="A217" s="341" t="str">
        <f t="shared" si="97"/>
        <v/>
      </c>
      <c r="B217" s="341" t="str">
        <f t="shared" si="98"/>
        <v/>
      </c>
      <c r="C217" s="351"/>
      <c r="D217" s="304" t="str">
        <f t="shared" si="99"/>
        <v/>
      </c>
      <c r="E217" s="308"/>
      <c r="F217" s="331">
        <f t="shared" si="96"/>
        <v>0</v>
      </c>
      <c r="G217" s="331">
        <f t="shared" si="100"/>
        <v>0</v>
      </c>
    </row>
    <row r="218" spans="1:7" s="326" customFormat="1" ht="24" customHeight="1" x14ac:dyDescent="0.2">
      <c r="A218" s="341" t="str">
        <f t="shared" si="97"/>
        <v/>
      </c>
      <c r="B218" s="341" t="str">
        <f t="shared" si="98"/>
        <v/>
      </c>
      <c r="C218" s="351"/>
      <c r="D218" s="304" t="str">
        <f t="shared" si="99"/>
        <v/>
      </c>
      <c r="E218" s="308"/>
      <c r="F218" s="331">
        <f t="shared" si="96"/>
        <v>0</v>
      </c>
      <c r="G218" s="331">
        <f t="shared" si="100"/>
        <v>0</v>
      </c>
    </row>
    <row r="219" spans="1:7" s="326" customFormat="1" ht="24" customHeight="1" x14ac:dyDescent="0.2">
      <c r="A219" s="341" t="str">
        <f t="shared" si="97"/>
        <v/>
      </c>
      <c r="B219" s="341" t="str">
        <f t="shared" si="98"/>
        <v/>
      </c>
      <c r="C219" s="351"/>
      <c r="D219" s="304" t="str">
        <f t="shared" si="99"/>
        <v/>
      </c>
      <c r="E219" s="308"/>
      <c r="F219" s="331">
        <f t="shared" si="96"/>
        <v>0</v>
      </c>
      <c r="G219" s="331">
        <f t="shared" si="100"/>
        <v>0</v>
      </c>
    </row>
    <row r="220" spans="1:7" s="326" customFormat="1" ht="24" customHeight="1" x14ac:dyDescent="0.2">
      <c r="A220" s="341" t="str">
        <f t="shared" si="97"/>
        <v/>
      </c>
      <c r="B220" s="341" t="str">
        <f t="shared" si="98"/>
        <v/>
      </c>
      <c r="C220" s="351"/>
      <c r="D220" s="304" t="str">
        <f t="shared" si="99"/>
        <v/>
      </c>
      <c r="E220" s="308"/>
      <c r="F220" s="331">
        <f t="shared" si="96"/>
        <v>0</v>
      </c>
      <c r="G220" s="331">
        <f t="shared" si="100"/>
        <v>0</v>
      </c>
    </row>
    <row r="221" spans="1:7" s="326" customFormat="1" ht="24" customHeight="1" x14ac:dyDescent="0.2">
      <c r="A221" s="341" t="str">
        <f t="shared" si="97"/>
        <v/>
      </c>
      <c r="B221" s="341" t="str">
        <f t="shared" si="98"/>
        <v/>
      </c>
      <c r="C221" s="351"/>
      <c r="D221" s="304" t="str">
        <f t="shared" si="99"/>
        <v/>
      </c>
      <c r="E221" s="308"/>
      <c r="F221" s="331">
        <f t="shared" si="96"/>
        <v>0</v>
      </c>
      <c r="G221" s="331">
        <f t="shared" si="100"/>
        <v>0</v>
      </c>
    </row>
    <row r="222" spans="1:7" s="326" customFormat="1" ht="24" customHeight="1" x14ac:dyDescent="0.2">
      <c r="A222" s="341" t="str">
        <f t="shared" si="97"/>
        <v/>
      </c>
      <c r="B222" s="341" t="str">
        <f t="shared" si="98"/>
        <v/>
      </c>
      <c r="C222" s="351"/>
      <c r="D222" s="304" t="str">
        <f t="shared" si="99"/>
        <v/>
      </c>
      <c r="E222" s="308"/>
      <c r="F222" s="331">
        <f t="shared" si="96"/>
        <v>0</v>
      </c>
      <c r="G222" s="331">
        <f t="shared" si="100"/>
        <v>0</v>
      </c>
    </row>
    <row r="223" spans="1:7" s="326" customFormat="1" ht="24" customHeight="1" x14ac:dyDescent="0.2">
      <c r="A223" s="341" t="str">
        <f t="shared" si="97"/>
        <v/>
      </c>
      <c r="B223" s="341" t="str">
        <f t="shared" si="98"/>
        <v/>
      </c>
      <c r="C223" s="351"/>
      <c r="D223" s="304" t="str">
        <f t="shared" si="99"/>
        <v/>
      </c>
      <c r="E223" s="308"/>
      <c r="F223" s="331">
        <f t="shared" si="96"/>
        <v>0</v>
      </c>
      <c r="G223" s="331">
        <f t="shared" si="100"/>
        <v>0</v>
      </c>
    </row>
    <row r="224" spans="1:7" s="326" customFormat="1" ht="24" customHeight="1" x14ac:dyDescent="0.2">
      <c r="A224" s="341" t="str">
        <f t="shared" si="97"/>
        <v/>
      </c>
      <c r="B224" s="341" t="str">
        <f t="shared" si="98"/>
        <v/>
      </c>
      <c r="C224" s="351"/>
      <c r="D224" s="304" t="str">
        <f t="shared" si="99"/>
        <v/>
      </c>
      <c r="E224" s="308"/>
      <c r="F224" s="331">
        <f t="shared" si="96"/>
        <v>0</v>
      </c>
      <c r="G224" s="331">
        <f t="shared" si="100"/>
        <v>0</v>
      </c>
    </row>
    <row r="225" spans="1:7" s="326" customFormat="1" ht="24" customHeight="1" x14ac:dyDescent="0.2">
      <c r="A225" s="341" t="str">
        <f t="shared" si="97"/>
        <v/>
      </c>
      <c r="B225" s="341" t="str">
        <f t="shared" si="98"/>
        <v/>
      </c>
      <c r="C225" s="351"/>
      <c r="D225" s="304" t="str">
        <f t="shared" si="99"/>
        <v/>
      </c>
      <c r="E225" s="308"/>
      <c r="F225" s="332">
        <f t="shared" si="96"/>
        <v>0</v>
      </c>
      <c r="G225" s="331">
        <f t="shared" si="100"/>
        <v>0</v>
      </c>
    </row>
    <row r="226" spans="1:7" ht="24" customHeight="1" x14ac:dyDescent="0.2">
      <c r="A226" s="342"/>
      <c r="E226" s="310"/>
      <c r="F226" s="325" t="s">
        <v>29</v>
      </c>
      <c r="G226" s="352">
        <f>SUBTOTAL(9,G212:G225)</f>
        <v>0</v>
      </c>
    </row>
    <row r="227" spans="1:7" ht="24" customHeight="1" x14ac:dyDescent="0.2">
      <c r="A227" s="342"/>
      <c r="C227" s="74" t="s">
        <v>603</v>
      </c>
      <c r="E227" s="310"/>
      <c r="G227" s="324"/>
    </row>
    <row r="228" spans="1:7" s="326" customFormat="1" ht="24" customHeight="1" x14ac:dyDescent="0.2">
      <c r="A228" s="341" t="str">
        <f t="shared" ref="A228:A233" si="101">IFERROR(VLOOKUP(C228,Tabla_Insumos,4,FALSE),"")</f>
        <v/>
      </c>
      <c r="B228" s="341">
        <f t="shared" ref="B228:B233" si="102">IFERROR(VLOOKUP(A228,Tabla_Indices,5,FALSE),"")</f>
        <v>0</v>
      </c>
      <c r="C228" s="350"/>
      <c r="D228" s="306" t="str">
        <f t="shared" ref="D228:D233" si="103">IFERROR(VLOOKUP(C228,Tabla_Insumos,2,FALSE),"")</f>
        <v/>
      </c>
      <c r="E228" s="305"/>
      <c r="F228" s="331">
        <f t="shared" ref="F228:F235" si="104">IFERROR(VLOOKUP(C228,Tabla_Insumos,3,FALSE),0)</f>
        <v>0</v>
      </c>
      <c r="G228" s="331">
        <f>ROUND(E228*F228,2)</f>
        <v>0</v>
      </c>
    </row>
    <row r="229" spans="1:7" s="326" customFormat="1" ht="24" customHeight="1" x14ac:dyDescent="0.2">
      <c r="A229" s="341" t="str">
        <f t="shared" si="101"/>
        <v/>
      </c>
      <c r="B229" s="341">
        <f t="shared" si="102"/>
        <v>0</v>
      </c>
      <c r="C229" s="350"/>
      <c r="D229" s="306" t="str">
        <f t="shared" si="103"/>
        <v/>
      </c>
      <c r="E229" s="305"/>
      <c r="F229" s="331">
        <f t="shared" si="104"/>
        <v>0</v>
      </c>
      <c r="G229" s="331">
        <f>ROUND(E229*F229,2)</f>
        <v>0</v>
      </c>
    </row>
    <row r="230" spans="1:7" s="326" customFormat="1" ht="24" customHeight="1" x14ac:dyDescent="0.2">
      <c r="A230" s="341" t="str">
        <f t="shared" si="101"/>
        <v/>
      </c>
      <c r="B230" s="341">
        <f t="shared" si="102"/>
        <v>0</v>
      </c>
      <c r="C230" s="350"/>
      <c r="D230" s="306" t="str">
        <f t="shared" si="103"/>
        <v/>
      </c>
      <c r="E230" s="305"/>
      <c r="F230" s="331">
        <f t="shared" si="104"/>
        <v>0</v>
      </c>
      <c r="G230" s="331">
        <f t="shared" ref="G230:G235" si="105">ROUND(E230*F230,2)</f>
        <v>0</v>
      </c>
    </row>
    <row r="231" spans="1:7" s="326" customFormat="1" ht="24" customHeight="1" x14ac:dyDescent="0.2">
      <c r="A231" s="341" t="str">
        <f t="shared" si="101"/>
        <v/>
      </c>
      <c r="B231" s="341">
        <f t="shared" si="102"/>
        <v>0</v>
      </c>
      <c r="C231" s="350"/>
      <c r="D231" s="306" t="str">
        <f t="shared" si="103"/>
        <v/>
      </c>
      <c r="E231" s="305"/>
      <c r="F231" s="331">
        <f t="shared" si="104"/>
        <v>0</v>
      </c>
      <c r="G231" s="331">
        <f t="shared" si="105"/>
        <v>0</v>
      </c>
    </row>
    <row r="232" spans="1:7" s="326" customFormat="1" ht="24" customHeight="1" x14ac:dyDescent="0.2">
      <c r="A232" s="341" t="str">
        <f t="shared" si="101"/>
        <v/>
      </c>
      <c r="B232" s="341">
        <f t="shared" si="102"/>
        <v>0</v>
      </c>
      <c r="C232" s="350"/>
      <c r="D232" s="306" t="str">
        <f t="shared" si="103"/>
        <v/>
      </c>
      <c r="E232" s="305"/>
      <c r="F232" s="331">
        <f t="shared" si="104"/>
        <v>0</v>
      </c>
      <c r="G232" s="331">
        <f t="shared" si="105"/>
        <v>0</v>
      </c>
    </row>
    <row r="233" spans="1:7" s="326" customFormat="1" ht="24" customHeight="1" x14ac:dyDescent="0.2">
      <c r="A233" s="341" t="str">
        <f t="shared" si="101"/>
        <v/>
      </c>
      <c r="B233" s="341">
        <f t="shared" si="102"/>
        <v>0</v>
      </c>
      <c r="C233" s="350"/>
      <c r="D233" s="306" t="str">
        <f t="shared" si="103"/>
        <v/>
      </c>
      <c r="E233" s="305"/>
      <c r="F233" s="331">
        <f t="shared" si="104"/>
        <v>0</v>
      </c>
      <c r="G233" s="331">
        <f t="shared" si="105"/>
        <v>0</v>
      </c>
    </row>
    <row r="234" spans="1:7" s="326" customFormat="1" ht="24" customHeight="1" x14ac:dyDescent="0.2">
      <c r="A234" s="341" t="str">
        <f t="shared" ref="A234:A235" si="106">IFERROR(VLOOKUP(C234,Tabla_Insumos,4,FALSE),"")</f>
        <v/>
      </c>
      <c r="B234" s="341">
        <f t="shared" ref="B234:B235" si="107">IFERROR(VLOOKUP(A234,Tabla_Indices,5,FALSE),"")</f>
        <v>0</v>
      </c>
      <c r="C234" s="351"/>
      <c r="D234" s="304" t="str">
        <f t="shared" ref="D234:D235" si="108">IFERROR(VLOOKUP(C234,Tabla_Insumos,2,FALSE),"")</f>
        <v/>
      </c>
      <c r="E234" s="308"/>
      <c r="F234" s="331">
        <f t="shared" si="104"/>
        <v>0</v>
      </c>
      <c r="G234" s="331">
        <f t="shared" si="105"/>
        <v>0</v>
      </c>
    </row>
    <row r="235" spans="1:7" s="326" customFormat="1" ht="24" customHeight="1" x14ac:dyDescent="0.2">
      <c r="A235" s="341" t="str">
        <f t="shared" si="106"/>
        <v/>
      </c>
      <c r="B235" s="341">
        <f t="shared" si="107"/>
        <v>0</v>
      </c>
      <c r="C235" s="351"/>
      <c r="D235" s="304" t="str">
        <f t="shared" si="108"/>
        <v/>
      </c>
      <c r="E235" s="308"/>
      <c r="F235" s="331">
        <f t="shared" si="104"/>
        <v>0</v>
      </c>
      <c r="G235" s="331">
        <f t="shared" si="105"/>
        <v>0</v>
      </c>
    </row>
    <row r="236" spans="1:7" ht="24" customHeight="1" x14ac:dyDescent="0.2">
      <c r="A236" s="342"/>
      <c r="E236" s="310"/>
      <c r="F236" s="325" t="s">
        <v>30</v>
      </c>
      <c r="G236" s="352">
        <f>SUBTOTAL(9,G228:G235)</f>
        <v>0</v>
      </c>
    </row>
    <row r="237" spans="1:7" ht="24" customHeight="1" x14ac:dyDescent="0.2">
      <c r="A237" s="342"/>
      <c r="C237" s="74" t="s">
        <v>604</v>
      </c>
      <c r="E237" s="310"/>
      <c r="G237" s="324"/>
    </row>
    <row r="238" spans="1:7" s="326" customFormat="1" ht="24" customHeight="1" x14ac:dyDescent="0.2">
      <c r="A238" s="341" t="str">
        <f t="shared" ref="A238:A239" si="109">IFERROR(VLOOKUP(C238,Tabla_Insumos,4,FALSE),"")</f>
        <v/>
      </c>
      <c r="B238" s="341" t="str">
        <f t="shared" ref="B238:B239" si="110">IFERROR(VLOOKUP(C238,Tabla_Insumos,5,FALSE),"")</f>
        <v/>
      </c>
      <c r="C238" s="350"/>
      <c r="D238" s="306" t="str">
        <f t="shared" ref="D238:D239" si="111">IFERROR(VLOOKUP(C238,Tabla_Insumos,2,FALSE),"")</f>
        <v/>
      </c>
      <c r="E238" s="305"/>
      <c r="F238" s="331">
        <f t="shared" ref="F238:F246" si="112">IFERROR(VLOOKUP(C238,Tabla_Insumos,3,FALSE),0)</f>
        <v>0</v>
      </c>
      <c r="G238" s="331">
        <f t="shared" ref="G238:G246" si="113">ROUND(E238*F238,2)</f>
        <v>0</v>
      </c>
    </row>
    <row r="239" spans="1:7" s="326" customFormat="1" ht="24" customHeight="1" x14ac:dyDescent="0.2">
      <c r="A239" s="341" t="str">
        <f t="shared" si="109"/>
        <v/>
      </c>
      <c r="B239" s="341" t="str">
        <f t="shared" si="110"/>
        <v/>
      </c>
      <c r="C239" s="350"/>
      <c r="D239" s="306" t="str">
        <f t="shared" si="111"/>
        <v/>
      </c>
      <c r="E239" s="305"/>
      <c r="F239" s="331">
        <f t="shared" si="112"/>
        <v>0</v>
      </c>
      <c r="G239" s="331">
        <f t="shared" si="113"/>
        <v>0</v>
      </c>
    </row>
    <row r="240" spans="1:7" s="326" customFormat="1" ht="24" customHeight="1" x14ac:dyDescent="0.2">
      <c r="A240" s="341" t="str">
        <f t="shared" ref="A240:A246" si="114">IFERROR(VLOOKUP(C240,Tabla_Insumos,4,FALSE),"")</f>
        <v/>
      </c>
      <c r="B240" s="341" t="str">
        <f t="shared" ref="B240:B246" si="115">IFERROR(VLOOKUP(C240,Tabla_Insumos,5,FALSE),"")</f>
        <v/>
      </c>
      <c r="C240" s="351"/>
      <c r="D240" s="304" t="str">
        <f t="shared" ref="D240:D246" si="116">IFERROR(VLOOKUP(C240,Tabla_Insumos,2,FALSE),"")</f>
        <v/>
      </c>
      <c r="E240" s="308"/>
      <c r="F240" s="331">
        <f t="shared" si="112"/>
        <v>0</v>
      </c>
      <c r="G240" s="331">
        <f t="shared" si="113"/>
        <v>0</v>
      </c>
    </row>
    <row r="241" spans="1:7" s="326" customFormat="1" ht="24" customHeight="1" x14ac:dyDescent="0.2">
      <c r="A241" s="341" t="str">
        <f t="shared" si="114"/>
        <v/>
      </c>
      <c r="B241" s="341" t="str">
        <f t="shared" si="115"/>
        <v/>
      </c>
      <c r="C241" s="351"/>
      <c r="D241" s="304" t="str">
        <f t="shared" si="116"/>
        <v/>
      </c>
      <c r="E241" s="308"/>
      <c r="F241" s="331">
        <f t="shared" si="112"/>
        <v>0</v>
      </c>
      <c r="G241" s="331">
        <f t="shared" si="113"/>
        <v>0</v>
      </c>
    </row>
    <row r="242" spans="1:7" s="326" customFormat="1" ht="24" customHeight="1" x14ac:dyDescent="0.2">
      <c r="A242" s="341" t="str">
        <f t="shared" si="114"/>
        <v/>
      </c>
      <c r="B242" s="341" t="str">
        <f t="shared" si="115"/>
        <v/>
      </c>
      <c r="C242" s="351"/>
      <c r="D242" s="304" t="str">
        <f t="shared" si="116"/>
        <v/>
      </c>
      <c r="E242" s="308"/>
      <c r="F242" s="331">
        <f t="shared" si="112"/>
        <v>0</v>
      </c>
      <c r="G242" s="331">
        <f t="shared" si="113"/>
        <v>0</v>
      </c>
    </row>
    <row r="243" spans="1:7" s="326" customFormat="1" ht="24" customHeight="1" x14ac:dyDescent="0.2">
      <c r="A243" s="341" t="str">
        <f t="shared" si="114"/>
        <v/>
      </c>
      <c r="B243" s="341" t="str">
        <f t="shared" si="115"/>
        <v/>
      </c>
      <c r="C243" s="351"/>
      <c r="D243" s="304" t="str">
        <f t="shared" si="116"/>
        <v/>
      </c>
      <c r="E243" s="308"/>
      <c r="F243" s="331">
        <f t="shared" si="112"/>
        <v>0</v>
      </c>
      <c r="G243" s="331">
        <f t="shared" si="113"/>
        <v>0</v>
      </c>
    </row>
    <row r="244" spans="1:7" s="326" customFormat="1" ht="24" customHeight="1" x14ac:dyDescent="0.2">
      <c r="A244" s="341" t="str">
        <f t="shared" si="114"/>
        <v/>
      </c>
      <c r="B244" s="341" t="str">
        <f t="shared" si="115"/>
        <v/>
      </c>
      <c r="C244" s="351"/>
      <c r="D244" s="304" t="str">
        <f t="shared" si="116"/>
        <v/>
      </c>
      <c r="E244" s="308"/>
      <c r="F244" s="331">
        <f t="shared" si="112"/>
        <v>0</v>
      </c>
      <c r="G244" s="331">
        <f t="shared" si="113"/>
        <v>0</v>
      </c>
    </row>
    <row r="245" spans="1:7" s="326" customFormat="1" ht="24" customHeight="1" x14ac:dyDescent="0.2">
      <c r="A245" s="341" t="str">
        <f t="shared" si="114"/>
        <v/>
      </c>
      <c r="B245" s="341" t="str">
        <f t="shared" si="115"/>
        <v/>
      </c>
      <c r="C245" s="351"/>
      <c r="D245" s="304" t="str">
        <f t="shared" si="116"/>
        <v/>
      </c>
      <c r="E245" s="308"/>
      <c r="F245" s="331">
        <f t="shared" si="112"/>
        <v>0</v>
      </c>
      <c r="G245" s="331">
        <f t="shared" si="113"/>
        <v>0</v>
      </c>
    </row>
    <row r="246" spans="1:7" s="326" customFormat="1" ht="24" customHeight="1" x14ac:dyDescent="0.2">
      <c r="A246" s="341" t="str">
        <f t="shared" si="114"/>
        <v/>
      </c>
      <c r="B246" s="341" t="str">
        <f t="shared" si="115"/>
        <v/>
      </c>
      <c r="C246" s="351"/>
      <c r="D246" s="304" t="str">
        <f t="shared" si="116"/>
        <v/>
      </c>
      <c r="E246" s="308"/>
      <c r="F246" s="331">
        <f t="shared" si="112"/>
        <v>0</v>
      </c>
      <c r="G246" s="331">
        <f t="shared" si="113"/>
        <v>0</v>
      </c>
    </row>
    <row r="247" spans="1:7" ht="24" customHeight="1" x14ac:dyDescent="0.2">
      <c r="A247" s="343"/>
      <c r="E247" s="310"/>
      <c r="F247" s="325" t="s">
        <v>31</v>
      </c>
      <c r="G247" s="352">
        <f>SUBTOTAL(9,G238:G246)</f>
        <v>0</v>
      </c>
    </row>
    <row r="248" spans="1:7" ht="24" customHeight="1" x14ac:dyDescent="0.2">
      <c r="A248" s="342"/>
      <c r="E248" s="310"/>
      <c r="G248" s="324"/>
    </row>
    <row r="249" spans="1:7" ht="24" customHeight="1" x14ac:dyDescent="0.2">
      <c r="A249" s="344">
        <f>B207</f>
        <v>5</v>
      </c>
      <c r="B249" s="131" t="str">
        <f>C207</f>
        <v>Recambio de Luminarias y conductor en torre N°1</v>
      </c>
      <c r="C249" s="327"/>
      <c r="D249" s="327" t="s">
        <v>32</v>
      </c>
      <c r="E249" s="328"/>
      <c r="F249" s="355" t="s">
        <v>33</v>
      </c>
      <c r="G249" s="356">
        <f>SUBTOTAL(9,G212:G248)</f>
        <v>0</v>
      </c>
    </row>
    <row r="251" spans="1:7" ht="24" customHeight="1" x14ac:dyDescent="0.2">
      <c r="A251" s="333" t="s">
        <v>35</v>
      </c>
      <c r="B251" s="334"/>
      <c r="C251" s="133"/>
      <c r="D251" s="133"/>
      <c r="E251" s="133"/>
      <c r="F251" s="133"/>
      <c r="G251" s="345"/>
    </row>
    <row r="252" spans="1:7" ht="24" customHeight="1" x14ac:dyDescent="0.2">
      <c r="A252" s="336" t="s">
        <v>600</v>
      </c>
      <c r="B252" s="337" t="str">
        <f>Comitente</f>
        <v>Dirección de Recursos Energéticos</v>
      </c>
      <c r="C252" s="346"/>
      <c r="D252" s="74"/>
      <c r="E252" s="74"/>
      <c r="F252" s="320"/>
      <c r="G252" s="321"/>
    </row>
    <row r="253" spans="1:7" ht="24" customHeight="1" x14ac:dyDescent="0.2">
      <c r="A253" s="336" t="s">
        <v>601</v>
      </c>
      <c r="B253" s="337">
        <f>Contratista</f>
        <v>0</v>
      </c>
      <c r="C253" s="347"/>
      <c r="D253" s="347"/>
      <c r="E253" s="347"/>
      <c r="F253" s="320"/>
      <c r="G253" s="321"/>
    </row>
    <row r="254" spans="1:7" ht="24" customHeight="1" x14ac:dyDescent="0.2">
      <c r="A254" s="336" t="s">
        <v>22</v>
      </c>
      <c r="B254" s="337" t="str">
        <f>Obra</f>
        <v>REFACCIÓN Y ACONDICIONAMIENTO DE INSTALACIONES ELÉCTRICAS EN EL CENTRO DE OPERACIONES DE LA PRESA QUEBRADA DE ULLUM</v>
      </c>
      <c r="C254" s="347"/>
      <c r="D254" s="347"/>
      <c r="E254" s="347"/>
      <c r="F254" s="320" t="s">
        <v>36</v>
      </c>
      <c r="G254" s="348">
        <f>Fecha_Base</f>
        <v>0</v>
      </c>
    </row>
    <row r="255" spans="1:7" ht="24" customHeight="1" x14ac:dyDescent="0.2">
      <c r="A255" s="338" t="s">
        <v>599</v>
      </c>
      <c r="B255" s="151" t="str">
        <f>Ubicación</f>
        <v>Dpto. Ullum</v>
      </c>
      <c r="C255" s="74"/>
      <c r="E255" s="310"/>
      <c r="G255" s="324"/>
    </row>
    <row r="256" spans="1:7" ht="24" customHeight="1" x14ac:dyDescent="0.2">
      <c r="A256" s="338" t="s">
        <v>37</v>
      </c>
      <c r="B256" s="322" t="str">
        <f>IFERROR(VALUE(LEFT(B257,FIND(".",B257)-1)),"")</f>
        <v/>
      </c>
      <c r="C256" s="70" t="str">
        <f>IFERROR(VLOOKUP(B256,Tabla_CyP,2,FALSE),"")</f>
        <v/>
      </c>
      <c r="E256" s="310"/>
      <c r="G256" s="324"/>
    </row>
    <row r="257" spans="1:7" ht="24" customHeight="1" x14ac:dyDescent="0.2">
      <c r="A257" s="338" t="s">
        <v>23</v>
      </c>
      <c r="B257" s="323">
        <f>IFERROR(VLOOKUP(COUNTIF($A$1:A257,"ANALISIS DE PRECIOS"),Tabla_NumeroItem,2,FALSE),"")</f>
        <v>6</v>
      </c>
      <c r="C257" s="70" t="str">
        <f>IFERROR(VLOOKUP(B257,Tabla_CyP,2,FALSE),"")</f>
        <v>Recambio de Luminarias en torre N°2</v>
      </c>
      <c r="E257" s="310"/>
      <c r="F257" s="320" t="s">
        <v>24</v>
      </c>
      <c r="G257" s="324" t="str">
        <f>IFERROR(VLOOKUP(B257,Tabla_CyP,4,FALSE),"")</f>
        <v>Uni.</v>
      </c>
    </row>
    <row r="258" spans="1:7" ht="24" customHeight="1" x14ac:dyDescent="0.2">
      <c r="A258" s="338"/>
      <c r="B258" s="151"/>
      <c r="E258" s="310"/>
      <c r="G258" s="324"/>
    </row>
    <row r="259" spans="1:7" ht="24" customHeight="1" x14ac:dyDescent="0.2">
      <c r="A259" s="402" t="s">
        <v>505</v>
      </c>
      <c r="B259" s="403"/>
      <c r="C259" s="404" t="s">
        <v>0</v>
      </c>
      <c r="D259" s="404" t="s">
        <v>25</v>
      </c>
      <c r="E259" s="406" t="s">
        <v>26</v>
      </c>
      <c r="F259" s="400" t="s">
        <v>27</v>
      </c>
      <c r="G259" s="400" t="s">
        <v>28</v>
      </c>
    </row>
    <row r="260" spans="1:7" ht="24" customHeight="1" x14ac:dyDescent="0.2">
      <c r="A260" s="339" t="s">
        <v>506</v>
      </c>
      <c r="B260" s="339" t="s">
        <v>507</v>
      </c>
      <c r="C260" s="405"/>
      <c r="D260" s="405"/>
      <c r="E260" s="407"/>
      <c r="F260" s="401"/>
      <c r="G260" s="401"/>
    </row>
    <row r="261" spans="1:7" ht="24" customHeight="1" x14ac:dyDescent="0.2">
      <c r="A261" s="318"/>
      <c r="B261" s="340"/>
      <c r="C261" s="97" t="s">
        <v>602</v>
      </c>
      <c r="D261" s="327"/>
      <c r="E261" s="328"/>
      <c r="F261" s="329"/>
      <c r="G261" s="330"/>
    </row>
    <row r="262" spans="1:7" s="326" customFormat="1" ht="24" customHeight="1" x14ac:dyDescent="0.2">
      <c r="A262" s="341" t="str">
        <f t="shared" ref="A262" si="117">IFERROR(VLOOKUP(C262,Tabla_Insumos,4,FALSE),"")</f>
        <v/>
      </c>
      <c r="B262" s="341" t="str">
        <f>IFERROR(VLOOKUP(C262,Tabla_Insumos,5,FALSE),"")</f>
        <v/>
      </c>
      <c r="C262" s="354"/>
      <c r="D262" s="306" t="str">
        <f t="shared" ref="D262" si="118">IFERROR(VLOOKUP(C262,Tabla_Insumos,2,FALSE),"")</f>
        <v/>
      </c>
      <c r="E262" s="305"/>
      <c r="F262" s="331">
        <f t="shared" ref="F262:F275" si="119">IFERROR(VLOOKUP(C262,Tabla_Insumos,3,FALSE),0)</f>
        <v>0</v>
      </c>
      <c r="G262" s="331">
        <f>ROUND(E262*F262,2)</f>
        <v>0</v>
      </c>
    </row>
    <row r="263" spans="1:7" s="326" customFormat="1" ht="24" customHeight="1" x14ac:dyDescent="0.2">
      <c r="A263" s="341" t="str">
        <f t="shared" ref="A263:A275" si="120">IFERROR(VLOOKUP(C263,Tabla_Insumos,4,FALSE),"")</f>
        <v/>
      </c>
      <c r="B263" s="341" t="str">
        <f t="shared" ref="B263:B275" si="121">IFERROR(VLOOKUP(C263,Tabla_Insumos,5,FALSE),"")</f>
        <v/>
      </c>
      <c r="C263" s="351"/>
      <c r="D263" s="304" t="str">
        <f t="shared" ref="D263:D275" si="122">IFERROR(VLOOKUP(C263,Tabla_Insumos,2,FALSE),"")</f>
        <v/>
      </c>
      <c r="E263" s="308"/>
      <c r="F263" s="331">
        <f t="shared" si="119"/>
        <v>0</v>
      </c>
      <c r="G263" s="331">
        <f t="shared" ref="G263:G275" si="123">ROUND(E263*F263,2)</f>
        <v>0</v>
      </c>
    </row>
    <row r="264" spans="1:7" s="326" customFormat="1" ht="24" customHeight="1" x14ac:dyDescent="0.2">
      <c r="A264" s="341" t="str">
        <f t="shared" si="120"/>
        <v/>
      </c>
      <c r="B264" s="341" t="str">
        <f t="shared" si="121"/>
        <v/>
      </c>
      <c r="C264" s="351"/>
      <c r="D264" s="304" t="str">
        <f t="shared" si="122"/>
        <v/>
      </c>
      <c r="E264" s="308"/>
      <c r="F264" s="331">
        <f t="shared" si="119"/>
        <v>0</v>
      </c>
      <c r="G264" s="331">
        <f t="shared" si="123"/>
        <v>0</v>
      </c>
    </row>
    <row r="265" spans="1:7" s="326" customFormat="1" ht="24" customHeight="1" x14ac:dyDescent="0.2">
      <c r="A265" s="341" t="str">
        <f t="shared" si="120"/>
        <v/>
      </c>
      <c r="B265" s="341" t="str">
        <f t="shared" si="121"/>
        <v/>
      </c>
      <c r="C265" s="351"/>
      <c r="D265" s="304" t="str">
        <f t="shared" si="122"/>
        <v/>
      </c>
      <c r="E265" s="308"/>
      <c r="F265" s="331">
        <f t="shared" si="119"/>
        <v>0</v>
      </c>
      <c r="G265" s="331">
        <f t="shared" si="123"/>
        <v>0</v>
      </c>
    </row>
    <row r="266" spans="1:7" s="326" customFormat="1" ht="24" customHeight="1" x14ac:dyDescent="0.2">
      <c r="A266" s="341" t="str">
        <f t="shared" si="120"/>
        <v/>
      </c>
      <c r="B266" s="341" t="str">
        <f t="shared" si="121"/>
        <v/>
      </c>
      <c r="C266" s="351"/>
      <c r="D266" s="304" t="str">
        <f t="shared" si="122"/>
        <v/>
      </c>
      <c r="E266" s="308"/>
      <c r="F266" s="331">
        <f t="shared" si="119"/>
        <v>0</v>
      </c>
      <c r="G266" s="331">
        <f t="shared" si="123"/>
        <v>0</v>
      </c>
    </row>
    <row r="267" spans="1:7" s="326" customFormat="1" ht="24" customHeight="1" x14ac:dyDescent="0.2">
      <c r="A267" s="341" t="str">
        <f t="shared" si="120"/>
        <v/>
      </c>
      <c r="B267" s="341" t="str">
        <f t="shared" si="121"/>
        <v/>
      </c>
      <c r="C267" s="351"/>
      <c r="D267" s="304" t="str">
        <f t="shared" si="122"/>
        <v/>
      </c>
      <c r="E267" s="308"/>
      <c r="F267" s="331">
        <f t="shared" si="119"/>
        <v>0</v>
      </c>
      <c r="G267" s="331">
        <f t="shared" si="123"/>
        <v>0</v>
      </c>
    </row>
    <row r="268" spans="1:7" s="326" customFormat="1" ht="24" customHeight="1" x14ac:dyDescent="0.2">
      <c r="A268" s="341" t="str">
        <f t="shared" si="120"/>
        <v/>
      </c>
      <c r="B268" s="341" t="str">
        <f t="shared" si="121"/>
        <v/>
      </c>
      <c r="C268" s="351"/>
      <c r="D268" s="304" t="str">
        <f t="shared" si="122"/>
        <v/>
      </c>
      <c r="E268" s="308"/>
      <c r="F268" s="331">
        <f t="shared" si="119"/>
        <v>0</v>
      </c>
      <c r="G268" s="331">
        <f t="shared" si="123"/>
        <v>0</v>
      </c>
    </row>
    <row r="269" spans="1:7" s="326" customFormat="1" ht="24" customHeight="1" x14ac:dyDescent="0.2">
      <c r="A269" s="341" t="str">
        <f t="shared" si="120"/>
        <v/>
      </c>
      <c r="B269" s="341" t="str">
        <f t="shared" si="121"/>
        <v/>
      </c>
      <c r="C269" s="351"/>
      <c r="D269" s="304" t="str">
        <f t="shared" si="122"/>
        <v/>
      </c>
      <c r="E269" s="308"/>
      <c r="F269" s="331">
        <f t="shared" si="119"/>
        <v>0</v>
      </c>
      <c r="G269" s="331">
        <f t="shared" si="123"/>
        <v>0</v>
      </c>
    </row>
    <row r="270" spans="1:7" s="326" customFormat="1" ht="24" customHeight="1" x14ac:dyDescent="0.2">
      <c r="A270" s="341" t="str">
        <f t="shared" si="120"/>
        <v/>
      </c>
      <c r="B270" s="341" t="str">
        <f t="shared" si="121"/>
        <v/>
      </c>
      <c r="C270" s="351"/>
      <c r="D270" s="304" t="str">
        <f t="shared" si="122"/>
        <v/>
      </c>
      <c r="E270" s="308"/>
      <c r="F270" s="331">
        <f t="shared" si="119"/>
        <v>0</v>
      </c>
      <c r="G270" s="331">
        <f t="shared" si="123"/>
        <v>0</v>
      </c>
    </row>
    <row r="271" spans="1:7" s="326" customFormat="1" ht="24" customHeight="1" x14ac:dyDescent="0.2">
      <c r="A271" s="341" t="str">
        <f t="shared" si="120"/>
        <v/>
      </c>
      <c r="B271" s="341" t="str">
        <f t="shared" si="121"/>
        <v/>
      </c>
      <c r="C271" s="351"/>
      <c r="D271" s="304" t="str">
        <f t="shared" si="122"/>
        <v/>
      </c>
      <c r="E271" s="308"/>
      <c r="F271" s="331">
        <f t="shared" si="119"/>
        <v>0</v>
      </c>
      <c r="G271" s="331">
        <f t="shared" si="123"/>
        <v>0</v>
      </c>
    </row>
    <row r="272" spans="1:7" s="326" customFormat="1" ht="24" customHeight="1" x14ac:dyDescent="0.2">
      <c r="A272" s="341" t="str">
        <f t="shared" si="120"/>
        <v/>
      </c>
      <c r="B272" s="341" t="str">
        <f t="shared" si="121"/>
        <v/>
      </c>
      <c r="C272" s="351"/>
      <c r="D272" s="304" t="str">
        <f t="shared" si="122"/>
        <v/>
      </c>
      <c r="E272" s="308"/>
      <c r="F272" s="331">
        <f t="shared" si="119"/>
        <v>0</v>
      </c>
      <c r="G272" s="331">
        <f t="shared" si="123"/>
        <v>0</v>
      </c>
    </row>
    <row r="273" spans="1:7" s="326" customFormat="1" ht="24" customHeight="1" x14ac:dyDescent="0.2">
      <c r="A273" s="341" t="str">
        <f t="shared" si="120"/>
        <v/>
      </c>
      <c r="B273" s="341" t="str">
        <f t="shared" si="121"/>
        <v/>
      </c>
      <c r="C273" s="351"/>
      <c r="D273" s="304" t="str">
        <f t="shared" si="122"/>
        <v/>
      </c>
      <c r="E273" s="308"/>
      <c r="F273" s="331">
        <f t="shared" si="119"/>
        <v>0</v>
      </c>
      <c r="G273" s="331">
        <f t="shared" si="123"/>
        <v>0</v>
      </c>
    </row>
    <row r="274" spans="1:7" s="326" customFormat="1" ht="24" customHeight="1" x14ac:dyDescent="0.2">
      <c r="A274" s="341" t="str">
        <f t="shared" si="120"/>
        <v/>
      </c>
      <c r="B274" s="341" t="str">
        <f t="shared" si="121"/>
        <v/>
      </c>
      <c r="C274" s="351"/>
      <c r="D274" s="304" t="str">
        <f t="shared" si="122"/>
        <v/>
      </c>
      <c r="E274" s="308"/>
      <c r="F274" s="331">
        <f t="shared" si="119"/>
        <v>0</v>
      </c>
      <c r="G274" s="331">
        <f t="shared" si="123"/>
        <v>0</v>
      </c>
    </row>
    <row r="275" spans="1:7" s="326" customFormat="1" ht="24" customHeight="1" x14ac:dyDescent="0.2">
      <c r="A275" s="341" t="str">
        <f t="shared" si="120"/>
        <v/>
      </c>
      <c r="B275" s="341" t="str">
        <f t="shared" si="121"/>
        <v/>
      </c>
      <c r="C275" s="351"/>
      <c r="D275" s="304" t="str">
        <f t="shared" si="122"/>
        <v/>
      </c>
      <c r="E275" s="308"/>
      <c r="F275" s="332">
        <f t="shared" si="119"/>
        <v>0</v>
      </c>
      <c r="G275" s="331">
        <f t="shared" si="123"/>
        <v>0</v>
      </c>
    </row>
    <row r="276" spans="1:7" ht="24" customHeight="1" x14ac:dyDescent="0.2">
      <c r="A276" s="342"/>
      <c r="E276" s="310"/>
      <c r="F276" s="325" t="s">
        <v>29</v>
      </c>
      <c r="G276" s="352">
        <f>SUBTOTAL(9,G262:G275)</f>
        <v>0</v>
      </c>
    </row>
    <row r="277" spans="1:7" ht="24" customHeight="1" x14ac:dyDescent="0.2">
      <c r="A277" s="342"/>
      <c r="C277" s="74" t="s">
        <v>603</v>
      </c>
      <c r="E277" s="310"/>
      <c r="G277" s="324"/>
    </row>
    <row r="278" spans="1:7" s="326" customFormat="1" ht="24" customHeight="1" x14ac:dyDescent="0.2">
      <c r="A278" s="341" t="str">
        <f t="shared" ref="A278:A283" si="124">IFERROR(VLOOKUP(C278,Tabla_Insumos,4,FALSE),"")</f>
        <v/>
      </c>
      <c r="B278" s="341">
        <f t="shared" ref="B278:B283" si="125">IFERROR(VLOOKUP(A278,Tabla_Indices,5,FALSE),"")</f>
        <v>0</v>
      </c>
      <c r="C278" s="350"/>
      <c r="D278" s="306" t="str">
        <f t="shared" ref="D278:D283" si="126">IFERROR(VLOOKUP(C278,Tabla_Insumos,2,FALSE),"")</f>
        <v/>
      </c>
      <c r="E278" s="305"/>
      <c r="F278" s="331">
        <f t="shared" ref="F278:F285" si="127">IFERROR(VLOOKUP(C278,Tabla_Insumos,3,FALSE),0)</f>
        <v>0</v>
      </c>
      <c r="G278" s="331">
        <f>ROUND(E278*F278,2)</f>
        <v>0</v>
      </c>
    </row>
    <row r="279" spans="1:7" s="326" customFormat="1" ht="24" customHeight="1" x14ac:dyDescent="0.2">
      <c r="A279" s="341" t="str">
        <f t="shared" si="124"/>
        <v/>
      </c>
      <c r="B279" s="341">
        <f t="shared" si="125"/>
        <v>0</v>
      </c>
      <c r="C279" s="350"/>
      <c r="D279" s="306" t="str">
        <f t="shared" si="126"/>
        <v/>
      </c>
      <c r="E279" s="305"/>
      <c r="F279" s="331">
        <f t="shared" si="127"/>
        <v>0</v>
      </c>
      <c r="G279" s="331">
        <f>ROUND(E279*F279,2)</f>
        <v>0</v>
      </c>
    </row>
    <row r="280" spans="1:7" s="326" customFormat="1" ht="24" customHeight="1" x14ac:dyDescent="0.2">
      <c r="A280" s="341" t="str">
        <f t="shared" si="124"/>
        <v/>
      </c>
      <c r="B280" s="341">
        <f t="shared" si="125"/>
        <v>0</v>
      </c>
      <c r="C280" s="350"/>
      <c r="D280" s="306" t="str">
        <f t="shared" si="126"/>
        <v/>
      </c>
      <c r="E280" s="305"/>
      <c r="F280" s="331">
        <f t="shared" si="127"/>
        <v>0</v>
      </c>
      <c r="G280" s="331">
        <f t="shared" ref="G280:G285" si="128">ROUND(E280*F280,2)</f>
        <v>0</v>
      </c>
    </row>
    <row r="281" spans="1:7" s="326" customFormat="1" ht="24" customHeight="1" x14ac:dyDescent="0.2">
      <c r="A281" s="341" t="str">
        <f t="shared" si="124"/>
        <v/>
      </c>
      <c r="B281" s="341">
        <f t="shared" si="125"/>
        <v>0</v>
      </c>
      <c r="C281" s="350"/>
      <c r="D281" s="306" t="str">
        <f t="shared" si="126"/>
        <v/>
      </c>
      <c r="E281" s="305"/>
      <c r="F281" s="331">
        <f t="shared" si="127"/>
        <v>0</v>
      </c>
      <c r="G281" s="331">
        <f t="shared" si="128"/>
        <v>0</v>
      </c>
    </row>
    <row r="282" spans="1:7" s="326" customFormat="1" ht="24" customHeight="1" x14ac:dyDescent="0.2">
      <c r="A282" s="341" t="str">
        <f t="shared" si="124"/>
        <v/>
      </c>
      <c r="B282" s="341">
        <f t="shared" si="125"/>
        <v>0</v>
      </c>
      <c r="C282" s="350"/>
      <c r="D282" s="306" t="str">
        <f t="shared" si="126"/>
        <v/>
      </c>
      <c r="E282" s="305"/>
      <c r="F282" s="331">
        <f t="shared" si="127"/>
        <v>0</v>
      </c>
      <c r="G282" s="331">
        <f t="shared" si="128"/>
        <v>0</v>
      </c>
    </row>
    <row r="283" spans="1:7" s="326" customFormat="1" ht="24" customHeight="1" x14ac:dyDescent="0.2">
      <c r="A283" s="341" t="str">
        <f t="shared" si="124"/>
        <v/>
      </c>
      <c r="B283" s="341">
        <f t="shared" si="125"/>
        <v>0</v>
      </c>
      <c r="C283" s="350"/>
      <c r="D283" s="306" t="str">
        <f t="shared" si="126"/>
        <v/>
      </c>
      <c r="E283" s="305"/>
      <c r="F283" s="331">
        <f t="shared" si="127"/>
        <v>0</v>
      </c>
      <c r="G283" s="331">
        <f t="shared" si="128"/>
        <v>0</v>
      </c>
    </row>
    <row r="284" spans="1:7" s="326" customFormat="1" ht="24" customHeight="1" x14ac:dyDescent="0.2">
      <c r="A284" s="341" t="str">
        <f t="shared" ref="A284:A285" si="129">IFERROR(VLOOKUP(C284,Tabla_Insumos,4,FALSE),"")</f>
        <v/>
      </c>
      <c r="B284" s="341">
        <f t="shared" ref="B284:B285" si="130">IFERROR(VLOOKUP(A284,Tabla_Indices,5,FALSE),"")</f>
        <v>0</v>
      </c>
      <c r="C284" s="351"/>
      <c r="D284" s="304" t="str">
        <f t="shared" ref="D284:D285" si="131">IFERROR(VLOOKUP(C284,Tabla_Insumos,2,FALSE),"")</f>
        <v/>
      </c>
      <c r="E284" s="308"/>
      <c r="F284" s="331">
        <f t="shared" si="127"/>
        <v>0</v>
      </c>
      <c r="G284" s="331">
        <f t="shared" si="128"/>
        <v>0</v>
      </c>
    </row>
    <row r="285" spans="1:7" s="326" customFormat="1" ht="24" customHeight="1" x14ac:dyDescent="0.2">
      <c r="A285" s="341" t="str">
        <f t="shared" si="129"/>
        <v/>
      </c>
      <c r="B285" s="341">
        <f t="shared" si="130"/>
        <v>0</v>
      </c>
      <c r="C285" s="351"/>
      <c r="D285" s="304" t="str">
        <f t="shared" si="131"/>
        <v/>
      </c>
      <c r="E285" s="308"/>
      <c r="F285" s="331">
        <f t="shared" si="127"/>
        <v>0</v>
      </c>
      <c r="G285" s="331">
        <f t="shared" si="128"/>
        <v>0</v>
      </c>
    </row>
    <row r="286" spans="1:7" ht="24" customHeight="1" x14ac:dyDescent="0.2">
      <c r="A286" s="342"/>
      <c r="E286" s="310"/>
      <c r="F286" s="325" t="s">
        <v>30</v>
      </c>
      <c r="G286" s="352">
        <f>SUBTOTAL(9,G278:G285)</f>
        <v>0</v>
      </c>
    </row>
    <row r="287" spans="1:7" ht="24" customHeight="1" x14ac:dyDescent="0.2">
      <c r="A287" s="342"/>
      <c r="C287" s="74" t="s">
        <v>604</v>
      </c>
      <c r="E287" s="310"/>
      <c r="G287" s="324"/>
    </row>
    <row r="288" spans="1:7" s="326" customFormat="1" ht="24" customHeight="1" x14ac:dyDescent="0.2">
      <c r="A288" s="341" t="str">
        <f t="shared" ref="A288:A289" si="132">IFERROR(VLOOKUP(C288,Tabla_Insumos,4,FALSE),"")</f>
        <v/>
      </c>
      <c r="B288" s="341" t="str">
        <f t="shared" ref="B288:B289" si="133">IFERROR(VLOOKUP(C288,Tabla_Insumos,5,FALSE),"")</f>
        <v/>
      </c>
      <c r="C288" s="350"/>
      <c r="D288" s="306" t="str">
        <f t="shared" ref="D288:D289" si="134">IFERROR(VLOOKUP(C288,Tabla_Insumos,2,FALSE),"")</f>
        <v/>
      </c>
      <c r="E288" s="305"/>
      <c r="F288" s="331">
        <f t="shared" ref="F288:F296" si="135">IFERROR(VLOOKUP(C288,Tabla_Insumos,3,FALSE),0)</f>
        <v>0</v>
      </c>
      <c r="G288" s="331">
        <f t="shared" ref="G288:G296" si="136">ROUND(E288*F288,2)</f>
        <v>0</v>
      </c>
    </row>
    <row r="289" spans="1:7" s="326" customFormat="1" ht="24" customHeight="1" x14ac:dyDescent="0.2">
      <c r="A289" s="341" t="str">
        <f t="shared" si="132"/>
        <v/>
      </c>
      <c r="B289" s="341" t="str">
        <f t="shared" si="133"/>
        <v/>
      </c>
      <c r="C289" s="350"/>
      <c r="D289" s="306" t="str">
        <f t="shared" si="134"/>
        <v/>
      </c>
      <c r="E289" s="305"/>
      <c r="F289" s="331">
        <f t="shared" si="135"/>
        <v>0</v>
      </c>
      <c r="G289" s="331">
        <f t="shared" si="136"/>
        <v>0</v>
      </c>
    </row>
    <row r="290" spans="1:7" s="326" customFormat="1" ht="24" customHeight="1" x14ac:dyDescent="0.2">
      <c r="A290" s="341" t="str">
        <f t="shared" ref="A290:A296" si="137">IFERROR(VLOOKUP(C290,Tabla_Insumos,4,FALSE),"")</f>
        <v/>
      </c>
      <c r="B290" s="341" t="str">
        <f t="shared" ref="B290:B296" si="138">IFERROR(VLOOKUP(C290,Tabla_Insumos,5,FALSE),"")</f>
        <v/>
      </c>
      <c r="C290" s="351"/>
      <c r="D290" s="304" t="str">
        <f t="shared" ref="D290:D296" si="139">IFERROR(VLOOKUP(C290,Tabla_Insumos,2,FALSE),"")</f>
        <v/>
      </c>
      <c r="E290" s="308"/>
      <c r="F290" s="331">
        <f t="shared" si="135"/>
        <v>0</v>
      </c>
      <c r="G290" s="331">
        <f t="shared" si="136"/>
        <v>0</v>
      </c>
    </row>
    <row r="291" spans="1:7" s="326" customFormat="1" ht="24" customHeight="1" x14ac:dyDescent="0.2">
      <c r="A291" s="341" t="str">
        <f t="shared" si="137"/>
        <v/>
      </c>
      <c r="B291" s="341" t="str">
        <f t="shared" si="138"/>
        <v/>
      </c>
      <c r="C291" s="351"/>
      <c r="D291" s="304" t="str">
        <f t="shared" si="139"/>
        <v/>
      </c>
      <c r="E291" s="308"/>
      <c r="F291" s="331">
        <f t="shared" si="135"/>
        <v>0</v>
      </c>
      <c r="G291" s="331">
        <f t="shared" si="136"/>
        <v>0</v>
      </c>
    </row>
    <row r="292" spans="1:7" s="326" customFormat="1" ht="24" customHeight="1" x14ac:dyDescent="0.2">
      <c r="A292" s="341" t="str">
        <f t="shared" si="137"/>
        <v/>
      </c>
      <c r="B292" s="341" t="str">
        <f t="shared" si="138"/>
        <v/>
      </c>
      <c r="C292" s="351"/>
      <c r="D292" s="304" t="str">
        <f t="shared" si="139"/>
        <v/>
      </c>
      <c r="E292" s="308"/>
      <c r="F292" s="331">
        <f t="shared" si="135"/>
        <v>0</v>
      </c>
      <c r="G292" s="331">
        <f t="shared" si="136"/>
        <v>0</v>
      </c>
    </row>
    <row r="293" spans="1:7" s="326" customFormat="1" ht="24" customHeight="1" x14ac:dyDescent="0.2">
      <c r="A293" s="341" t="str">
        <f t="shared" si="137"/>
        <v/>
      </c>
      <c r="B293" s="341" t="str">
        <f t="shared" si="138"/>
        <v/>
      </c>
      <c r="C293" s="351"/>
      <c r="D293" s="304" t="str">
        <f t="shared" si="139"/>
        <v/>
      </c>
      <c r="E293" s="308"/>
      <c r="F293" s="331">
        <f t="shared" si="135"/>
        <v>0</v>
      </c>
      <c r="G293" s="331">
        <f t="shared" si="136"/>
        <v>0</v>
      </c>
    </row>
    <row r="294" spans="1:7" s="326" customFormat="1" ht="24" customHeight="1" x14ac:dyDescent="0.2">
      <c r="A294" s="341" t="str">
        <f t="shared" si="137"/>
        <v/>
      </c>
      <c r="B294" s="341" t="str">
        <f t="shared" si="138"/>
        <v/>
      </c>
      <c r="C294" s="351"/>
      <c r="D294" s="304" t="str">
        <f t="shared" si="139"/>
        <v/>
      </c>
      <c r="E294" s="308"/>
      <c r="F294" s="331">
        <f t="shared" si="135"/>
        <v>0</v>
      </c>
      <c r="G294" s="331">
        <f t="shared" si="136"/>
        <v>0</v>
      </c>
    </row>
    <row r="295" spans="1:7" s="326" customFormat="1" ht="24" customHeight="1" x14ac:dyDescent="0.2">
      <c r="A295" s="341" t="str">
        <f t="shared" si="137"/>
        <v/>
      </c>
      <c r="B295" s="341" t="str">
        <f t="shared" si="138"/>
        <v/>
      </c>
      <c r="C295" s="351"/>
      <c r="D295" s="304" t="str">
        <f t="shared" si="139"/>
        <v/>
      </c>
      <c r="E295" s="308"/>
      <c r="F295" s="331">
        <f t="shared" si="135"/>
        <v>0</v>
      </c>
      <c r="G295" s="331">
        <f t="shared" si="136"/>
        <v>0</v>
      </c>
    </row>
    <row r="296" spans="1:7" s="326" customFormat="1" ht="24" customHeight="1" x14ac:dyDescent="0.2">
      <c r="A296" s="341" t="str">
        <f t="shared" si="137"/>
        <v/>
      </c>
      <c r="B296" s="341" t="str">
        <f t="shared" si="138"/>
        <v/>
      </c>
      <c r="C296" s="351"/>
      <c r="D296" s="304" t="str">
        <f t="shared" si="139"/>
        <v/>
      </c>
      <c r="E296" s="308"/>
      <c r="F296" s="331">
        <f t="shared" si="135"/>
        <v>0</v>
      </c>
      <c r="G296" s="331">
        <f t="shared" si="136"/>
        <v>0</v>
      </c>
    </row>
    <row r="297" spans="1:7" ht="24" customHeight="1" x14ac:dyDescent="0.2">
      <c r="A297" s="343"/>
      <c r="E297" s="310"/>
      <c r="F297" s="325" t="s">
        <v>31</v>
      </c>
      <c r="G297" s="352">
        <f>SUBTOTAL(9,G288:G296)</f>
        <v>0</v>
      </c>
    </row>
    <row r="298" spans="1:7" ht="24" customHeight="1" x14ac:dyDescent="0.2">
      <c r="A298" s="342"/>
      <c r="E298" s="310"/>
      <c r="G298" s="324"/>
    </row>
    <row r="299" spans="1:7" ht="24" customHeight="1" x14ac:dyDescent="0.2">
      <c r="A299" s="344">
        <f>B257</f>
        <v>6</v>
      </c>
      <c r="B299" s="131" t="str">
        <f>C257</f>
        <v>Recambio de Luminarias en torre N°2</v>
      </c>
      <c r="C299" s="327"/>
      <c r="D299" s="327" t="s">
        <v>32</v>
      </c>
      <c r="E299" s="328"/>
      <c r="F299" s="355" t="s">
        <v>33</v>
      </c>
      <c r="G299" s="356">
        <f>SUBTOTAL(9,G262:G298)</f>
        <v>0</v>
      </c>
    </row>
    <row r="301" spans="1:7" ht="24" customHeight="1" x14ac:dyDescent="0.2">
      <c r="A301" s="333" t="s">
        <v>35</v>
      </c>
      <c r="B301" s="334"/>
      <c r="C301" s="133"/>
      <c r="D301" s="133"/>
      <c r="E301" s="133"/>
      <c r="F301" s="133"/>
      <c r="G301" s="345"/>
    </row>
    <row r="302" spans="1:7" ht="24" customHeight="1" x14ac:dyDescent="0.2">
      <c r="A302" s="336" t="s">
        <v>600</v>
      </c>
      <c r="B302" s="337" t="str">
        <f>Comitente</f>
        <v>Dirección de Recursos Energéticos</v>
      </c>
      <c r="C302" s="346"/>
      <c r="D302" s="74"/>
      <c r="E302" s="74"/>
      <c r="F302" s="320"/>
      <c r="G302" s="321"/>
    </row>
    <row r="303" spans="1:7" ht="24" customHeight="1" x14ac:dyDescent="0.2">
      <c r="A303" s="336" t="s">
        <v>601</v>
      </c>
      <c r="B303" s="337">
        <f>Contratista</f>
        <v>0</v>
      </c>
      <c r="C303" s="347"/>
      <c r="D303" s="347"/>
      <c r="E303" s="347"/>
      <c r="F303" s="320"/>
      <c r="G303" s="321"/>
    </row>
    <row r="304" spans="1:7" ht="24" customHeight="1" x14ac:dyDescent="0.2">
      <c r="A304" s="336" t="s">
        <v>22</v>
      </c>
      <c r="B304" s="337" t="str">
        <f>Obra</f>
        <v>REFACCIÓN Y ACONDICIONAMIENTO DE INSTALACIONES ELÉCTRICAS EN EL CENTRO DE OPERACIONES DE LA PRESA QUEBRADA DE ULLUM</v>
      </c>
      <c r="C304" s="347"/>
      <c r="D304" s="347"/>
      <c r="E304" s="347"/>
      <c r="F304" s="320" t="s">
        <v>36</v>
      </c>
      <c r="G304" s="348">
        <f>Fecha_Base</f>
        <v>0</v>
      </c>
    </row>
    <row r="305" spans="1:7" ht="24" customHeight="1" x14ac:dyDescent="0.2">
      <c r="A305" s="338" t="s">
        <v>599</v>
      </c>
      <c r="B305" s="151" t="str">
        <f>Ubicación</f>
        <v>Dpto. Ullum</v>
      </c>
      <c r="C305" s="74"/>
      <c r="E305" s="310"/>
      <c r="G305" s="324"/>
    </row>
    <row r="306" spans="1:7" ht="24" customHeight="1" x14ac:dyDescent="0.2">
      <c r="A306" s="338" t="s">
        <v>37</v>
      </c>
      <c r="B306" s="322" t="str">
        <f>IFERROR(VALUE(LEFT(B307,FIND(".",B307)-1)),"")</f>
        <v/>
      </c>
      <c r="C306" s="70" t="str">
        <f>IFERROR(VLOOKUP(B306,Tabla_CyP,2,FALSE),"")</f>
        <v/>
      </c>
      <c r="E306" s="310"/>
      <c r="G306" s="324"/>
    </row>
    <row r="307" spans="1:7" ht="24" customHeight="1" x14ac:dyDescent="0.2">
      <c r="A307" s="338" t="s">
        <v>23</v>
      </c>
      <c r="B307" s="323">
        <f>IFERROR(VLOOKUP(COUNTIF($A$1:A307,"ANALISIS DE PRECIOS"),Tabla_NumeroItem,2,FALSE),"")</f>
        <v>7</v>
      </c>
      <c r="C307" s="70" t="str">
        <f>IFERROR(VLOOKUP(B307,Tabla_CyP,2,FALSE),"")</f>
        <v>Recambio de Luminarias y conductor en torre N°3</v>
      </c>
      <c r="E307" s="310"/>
      <c r="F307" s="320" t="s">
        <v>24</v>
      </c>
      <c r="G307" s="324" t="str">
        <f>IFERROR(VLOOKUP(B307,Tabla_CyP,4,FALSE),"")</f>
        <v>Uni.</v>
      </c>
    </row>
    <row r="308" spans="1:7" ht="24" customHeight="1" x14ac:dyDescent="0.2">
      <c r="A308" s="338"/>
      <c r="B308" s="151"/>
      <c r="E308" s="310"/>
      <c r="G308" s="324"/>
    </row>
    <row r="309" spans="1:7" ht="24" customHeight="1" x14ac:dyDescent="0.2">
      <c r="A309" s="402" t="s">
        <v>505</v>
      </c>
      <c r="B309" s="403"/>
      <c r="C309" s="404" t="s">
        <v>0</v>
      </c>
      <c r="D309" s="404" t="s">
        <v>25</v>
      </c>
      <c r="E309" s="406" t="s">
        <v>26</v>
      </c>
      <c r="F309" s="400" t="s">
        <v>27</v>
      </c>
      <c r="G309" s="400" t="s">
        <v>28</v>
      </c>
    </row>
    <row r="310" spans="1:7" ht="24" customHeight="1" x14ac:dyDescent="0.2">
      <c r="A310" s="339" t="s">
        <v>506</v>
      </c>
      <c r="B310" s="339" t="s">
        <v>507</v>
      </c>
      <c r="C310" s="405"/>
      <c r="D310" s="405"/>
      <c r="E310" s="407"/>
      <c r="F310" s="401"/>
      <c r="G310" s="401"/>
    </row>
    <row r="311" spans="1:7" ht="24" customHeight="1" x14ac:dyDescent="0.2">
      <c r="A311" s="318"/>
      <c r="B311" s="340"/>
      <c r="C311" s="97" t="s">
        <v>602</v>
      </c>
      <c r="D311" s="327"/>
      <c r="E311" s="328"/>
      <c r="F311" s="329"/>
      <c r="G311" s="330"/>
    </row>
    <row r="312" spans="1:7" s="326" customFormat="1" ht="24" customHeight="1" x14ac:dyDescent="0.2">
      <c r="A312" s="341" t="str">
        <f t="shared" ref="A312" si="140">IFERROR(VLOOKUP(C312,Tabla_Insumos,4,FALSE),"")</f>
        <v/>
      </c>
      <c r="B312" s="341" t="str">
        <f>IFERROR(VLOOKUP(C312,Tabla_Insumos,5,FALSE),"")</f>
        <v/>
      </c>
      <c r="C312" s="354"/>
      <c r="D312" s="306" t="str">
        <f t="shared" ref="D312" si="141">IFERROR(VLOOKUP(C312,Tabla_Insumos,2,FALSE),"")</f>
        <v/>
      </c>
      <c r="E312" s="305"/>
      <c r="F312" s="331">
        <f t="shared" ref="F312:F325" si="142">IFERROR(VLOOKUP(C312,Tabla_Insumos,3,FALSE),0)</f>
        <v>0</v>
      </c>
      <c r="G312" s="331">
        <f>ROUND(E312*F312,2)</f>
        <v>0</v>
      </c>
    </row>
    <row r="313" spans="1:7" s="326" customFormat="1" ht="24" customHeight="1" x14ac:dyDescent="0.2">
      <c r="A313" s="341" t="str">
        <f t="shared" ref="A313:A325" si="143">IFERROR(VLOOKUP(C313,Tabla_Insumos,4,FALSE),"")</f>
        <v/>
      </c>
      <c r="B313" s="341" t="str">
        <f t="shared" ref="B313:B325" si="144">IFERROR(VLOOKUP(C313,Tabla_Insumos,5,FALSE),"")</f>
        <v/>
      </c>
      <c r="C313" s="351"/>
      <c r="D313" s="304" t="str">
        <f t="shared" ref="D313:D325" si="145">IFERROR(VLOOKUP(C313,Tabla_Insumos,2,FALSE),"")</f>
        <v/>
      </c>
      <c r="E313" s="308"/>
      <c r="F313" s="331">
        <f t="shared" si="142"/>
        <v>0</v>
      </c>
      <c r="G313" s="331">
        <f t="shared" ref="G313:G325" si="146">ROUND(E313*F313,2)</f>
        <v>0</v>
      </c>
    </row>
    <row r="314" spans="1:7" s="326" customFormat="1" ht="24" customHeight="1" x14ac:dyDescent="0.2">
      <c r="A314" s="341" t="str">
        <f t="shared" si="143"/>
        <v/>
      </c>
      <c r="B314" s="341" t="str">
        <f t="shared" si="144"/>
        <v/>
      </c>
      <c r="C314" s="351"/>
      <c r="D314" s="304" t="str">
        <f t="shared" si="145"/>
        <v/>
      </c>
      <c r="E314" s="308"/>
      <c r="F314" s="331">
        <f t="shared" si="142"/>
        <v>0</v>
      </c>
      <c r="G314" s="331">
        <f t="shared" si="146"/>
        <v>0</v>
      </c>
    </row>
    <row r="315" spans="1:7" s="326" customFormat="1" ht="24" customHeight="1" x14ac:dyDescent="0.2">
      <c r="A315" s="341" t="str">
        <f t="shared" si="143"/>
        <v/>
      </c>
      <c r="B315" s="341" t="str">
        <f t="shared" si="144"/>
        <v/>
      </c>
      <c r="C315" s="351"/>
      <c r="D315" s="304" t="str">
        <f t="shared" si="145"/>
        <v/>
      </c>
      <c r="E315" s="308"/>
      <c r="F315" s="331">
        <f t="shared" si="142"/>
        <v>0</v>
      </c>
      <c r="G315" s="331">
        <f t="shared" si="146"/>
        <v>0</v>
      </c>
    </row>
    <row r="316" spans="1:7" s="326" customFormat="1" ht="24" customHeight="1" x14ac:dyDescent="0.2">
      <c r="A316" s="341" t="str">
        <f t="shared" si="143"/>
        <v/>
      </c>
      <c r="B316" s="341" t="str">
        <f t="shared" si="144"/>
        <v/>
      </c>
      <c r="C316" s="351"/>
      <c r="D316" s="304" t="str">
        <f t="shared" si="145"/>
        <v/>
      </c>
      <c r="E316" s="308"/>
      <c r="F316" s="331">
        <f t="shared" si="142"/>
        <v>0</v>
      </c>
      <c r="G316" s="331">
        <f t="shared" si="146"/>
        <v>0</v>
      </c>
    </row>
    <row r="317" spans="1:7" s="326" customFormat="1" ht="24" customHeight="1" x14ac:dyDescent="0.2">
      <c r="A317" s="341" t="str">
        <f t="shared" si="143"/>
        <v/>
      </c>
      <c r="B317" s="341" t="str">
        <f t="shared" si="144"/>
        <v/>
      </c>
      <c r="C317" s="351"/>
      <c r="D317" s="304" t="str">
        <f t="shared" si="145"/>
        <v/>
      </c>
      <c r="E317" s="308"/>
      <c r="F317" s="331">
        <f t="shared" si="142"/>
        <v>0</v>
      </c>
      <c r="G317" s="331">
        <f t="shared" si="146"/>
        <v>0</v>
      </c>
    </row>
    <row r="318" spans="1:7" s="326" customFormat="1" ht="24" customHeight="1" x14ac:dyDescent="0.2">
      <c r="A318" s="341" t="str">
        <f t="shared" si="143"/>
        <v/>
      </c>
      <c r="B318" s="341" t="str">
        <f t="shared" si="144"/>
        <v/>
      </c>
      <c r="C318" s="351"/>
      <c r="D318" s="304" t="str">
        <f t="shared" si="145"/>
        <v/>
      </c>
      <c r="E318" s="308"/>
      <c r="F318" s="331">
        <f t="shared" si="142"/>
        <v>0</v>
      </c>
      <c r="G318" s="331">
        <f t="shared" si="146"/>
        <v>0</v>
      </c>
    </row>
    <row r="319" spans="1:7" s="326" customFormat="1" ht="24" customHeight="1" x14ac:dyDescent="0.2">
      <c r="A319" s="341" t="str">
        <f t="shared" si="143"/>
        <v/>
      </c>
      <c r="B319" s="341" t="str">
        <f t="shared" si="144"/>
        <v/>
      </c>
      <c r="C319" s="351"/>
      <c r="D319" s="304" t="str">
        <f t="shared" si="145"/>
        <v/>
      </c>
      <c r="E319" s="308"/>
      <c r="F319" s="331">
        <f t="shared" si="142"/>
        <v>0</v>
      </c>
      <c r="G319" s="331">
        <f t="shared" si="146"/>
        <v>0</v>
      </c>
    </row>
    <row r="320" spans="1:7" s="326" customFormat="1" ht="24" customHeight="1" x14ac:dyDescent="0.2">
      <c r="A320" s="341" t="str">
        <f t="shared" si="143"/>
        <v/>
      </c>
      <c r="B320" s="341" t="str">
        <f t="shared" si="144"/>
        <v/>
      </c>
      <c r="C320" s="351"/>
      <c r="D320" s="304" t="str">
        <f t="shared" si="145"/>
        <v/>
      </c>
      <c r="E320" s="308"/>
      <c r="F320" s="331">
        <f t="shared" si="142"/>
        <v>0</v>
      </c>
      <c r="G320" s="331">
        <f t="shared" si="146"/>
        <v>0</v>
      </c>
    </row>
    <row r="321" spans="1:7" s="326" customFormat="1" ht="24" customHeight="1" x14ac:dyDescent="0.2">
      <c r="A321" s="341" t="str">
        <f t="shared" si="143"/>
        <v/>
      </c>
      <c r="B321" s="341" t="str">
        <f t="shared" si="144"/>
        <v/>
      </c>
      <c r="C321" s="351"/>
      <c r="D321" s="304" t="str">
        <f t="shared" si="145"/>
        <v/>
      </c>
      <c r="E321" s="308"/>
      <c r="F321" s="331">
        <f t="shared" si="142"/>
        <v>0</v>
      </c>
      <c r="G321" s="331">
        <f t="shared" si="146"/>
        <v>0</v>
      </c>
    </row>
    <row r="322" spans="1:7" s="326" customFormat="1" ht="24" customHeight="1" x14ac:dyDescent="0.2">
      <c r="A322" s="341" t="str">
        <f t="shared" si="143"/>
        <v/>
      </c>
      <c r="B322" s="341" t="str">
        <f t="shared" si="144"/>
        <v/>
      </c>
      <c r="C322" s="351"/>
      <c r="D322" s="304" t="str">
        <f t="shared" si="145"/>
        <v/>
      </c>
      <c r="E322" s="308"/>
      <c r="F322" s="331">
        <f t="shared" si="142"/>
        <v>0</v>
      </c>
      <c r="G322" s="331">
        <f t="shared" si="146"/>
        <v>0</v>
      </c>
    </row>
    <row r="323" spans="1:7" s="326" customFormat="1" ht="24" customHeight="1" x14ac:dyDescent="0.2">
      <c r="A323" s="341" t="str">
        <f t="shared" si="143"/>
        <v/>
      </c>
      <c r="B323" s="341" t="str">
        <f t="shared" si="144"/>
        <v/>
      </c>
      <c r="C323" s="351"/>
      <c r="D323" s="304" t="str">
        <f t="shared" si="145"/>
        <v/>
      </c>
      <c r="E323" s="308"/>
      <c r="F323" s="331">
        <f t="shared" si="142"/>
        <v>0</v>
      </c>
      <c r="G323" s="331">
        <f t="shared" si="146"/>
        <v>0</v>
      </c>
    </row>
    <row r="324" spans="1:7" s="326" customFormat="1" ht="24" customHeight="1" x14ac:dyDescent="0.2">
      <c r="A324" s="341" t="str">
        <f t="shared" si="143"/>
        <v/>
      </c>
      <c r="B324" s="341" t="str">
        <f t="shared" si="144"/>
        <v/>
      </c>
      <c r="C324" s="351"/>
      <c r="D324" s="304" t="str">
        <f t="shared" si="145"/>
        <v/>
      </c>
      <c r="E324" s="308"/>
      <c r="F324" s="331">
        <f t="shared" si="142"/>
        <v>0</v>
      </c>
      <c r="G324" s="331">
        <f t="shared" si="146"/>
        <v>0</v>
      </c>
    </row>
    <row r="325" spans="1:7" s="326" customFormat="1" ht="24" customHeight="1" x14ac:dyDescent="0.2">
      <c r="A325" s="341" t="str">
        <f t="shared" si="143"/>
        <v/>
      </c>
      <c r="B325" s="341" t="str">
        <f t="shared" si="144"/>
        <v/>
      </c>
      <c r="C325" s="351"/>
      <c r="D325" s="304" t="str">
        <f t="shared" si="145"/>
        <v/>
      </c>
      <c r="E325" s="308"/>
      <c r="F325" s="332">
        <f t="shared" si="142"/>
        <v>0</v>
      </c>
      <c r="G325" s="331">
        <f t="shared" si="146"/>
        <v>0</v>
      </c>
    </row>
    <row r="326" spans="1:7" ht="24" customHeight="1" x14ac:dyDescent="0.2">
      <c r="A326" s="342"/>
      <c r="E326" s="310"/>
      <c r="F326" s="325" t="s">
        <v>29</v>
      </c>
      <c r="G326" s="352">
        <f>SUBTOTAL(9,G312:G325)</f>
        <v>0</v>
      </c>
    </row>
    <row r="327" spans="1:7" ht="24" customHeight="1" x14ac:dyDescent="0.2">
      <c r="A327" s="342"/>
      <c r="C327" s="74" t="s">
        <v>603</v>
      </c>
      <c r="E327" s="310"/>
      <c r="G327" s="324"/>
    </row>
    <row r="328" spans="1:7" s="326" customFormat="1" ht="24" customHeight="1" x14ac:dyDescent="0.2">
      <c r="A328" s="341" t="str">
        <f t="shared" ref="A328:A333" si="147">IFERROR(VLOOKUP(C328,Tabla_Insumos,4,FALSE),"")</f>
        <v/>
      </c>
      <c r="B328" s="341">
        <f t="shared" ref="B328:B333" si="148">IFERROR(VLOOKUP(A328,Tabla_Indices,5,FALSE),"")</f>
        <v>0</v>
      </c>
      <c r="C328" s="350"/>
      <c r="D328" s="306" t="str">
        <f t="shared" ref="D328:D333" si="149">IFERROR(VLOOKUP(C328,Tabla_Insumos,2,FALSE),"")</f>
        <v/>
      </c>
      <c r="E328" s="305"/>
      <c r="F328" s="331">
        <f t="shared" ref="F328:F335" si="150">IFERROR(VLOOKUP(C328,Tabla_Insumos,3,FALSE),0)</f>
        <v>0</v>
      </c>
      <c r="G328" s="331">
        <f>ROUND(E328*F328,2)</f>
        <v>0</v>
      </c>
    </row>
    <row r="329" spans="1:7" s="326" customFormat="1" ht="24" customHeight="1" x14ac:dyDescent="0.2">
      <c r="A329" s="341" t="str">
        <f t="shared" si="147"/>
        <v/>
      </c>
      <c r="B329" s="341">
        <f t="shared" si="148"/>
        <v>0</v>
      </c>
      <c r="C329" s="350"/>
      <c r="D329" s="306" t="str">
        <f t="shared" si="149"/>
        <v/>
      </c>
      <c r="E329" s="305"/>
      <c r="F329" s="331">
        <f t="shared" si="150"/>
        <v>0</v>
      </c>
      <c r="G329" s="331">
        <f>ROUND(E329*F329,2)</f>
        <v>0</v>
      </c>
    </row>
    <row r="330" spans="1:7" s="326" customFormat="1" ht="24" customHeight="1" x14ac:dyDescent="0.2">
      <c r="A330" s="341" t="str">
        <f t="shared" si="147"/>
        <v/>
      </c>
      <c r="B330" s="341">
        <f t="shared" si="148"/>
        <v>0</v>
      </c>
      <c r="C330" s="350"/>
      <c r="D330" s="306" t="str">
        <f t="shared" si="149"/>
        <v/>
      </c>
      <c r="E330" s="305"/>
      <c r="F330" s="331">
        <f t="shared" si="150"/>
        <v>0</v>
      </c>
      <c r="G330" s="331">
        <f t="shared" ref="G330:G335" si="151">ROUND(E330*F330,2)</f>
        <v>0</v>
      </c>
    </row>
    <row r="331" spans="1:7" s="326" customFormat="1" ht="24" customHeight="1" x14ac:dyDescent="0.2">
      <c r="A331" s="341" t="str">
        <f t="shared" si="147"/>
        <v/>
      </c>
      <c r="B331" s="341">
        <f t="shared" si="148"/>
        <v>0</v>
      </c>
      <c r="C331" s="350"/>
      <c r="D331" s="306" t="str">
        <f t="shared" si="149"/>
        <v/>
      </c>
      <c r="E331" s="305"/>
      <c r="F331" s="331">
        <f t="shared" si="150"/>
        <v>0</v>
      </c>
      <c r="G331" s="331">
        <f t="shared" si="151"/>
        <v>0</v>
      </c>
    </row>
    <row r="332" spans="1:7" s="326" customFormat="1" ht="24" customHeight="1" x14ac:dyDescent="0.2">
      <c r="A332" s="341" t="str">
        <f t="shared" si="147"/>
        <v/>
      </c>
      <c r="B332" s="341">
        <f t="shared" si="148"/>
        <v>0</v>
      </c>
      <c r="C332" s="350"/>
      <c r="D332" s="306" t="str">
        <f t="shared" si="149"/>
        <v/>
      </c>
      <c r="E332" s="305"/>
      <c r="F332" s="331">
        <f t="shared" si="150"/>
        <v>0</v>
      </c>
      <c r="G332" s="331">
        <f t="shared" si="151"/>
        <v>0</v>
      </c>
    </row>
    <row r="333" spans="1:7" s="326" customFormat="1" ht="24" customHeight="1" x14ac:dyDescent="0.2">
      <c r="A333" s="341" t="str">
        <f t="shared" si="147"/>
        <v/>
      </c>
      <c r="B333" s="341">
        <f t="shared" si="148"/>
        <v>0</v>
      </c>
      <c r="C333" s="350"/>
      <c r="D333" s="306" t="str">
        <f t="shared" si="149"/>
        <v/>
      </c>
      <c r="E333" s="305"/>
      <c r="F333" s="331">
        <f t="shared" si="150"/>
        <v>0</v>
      </c>
      <c r="G333" s="331">
        <f t="shared" si="151"/>
        <v>0</v>
      </c>
    </row>
    <row r="334" spans="1:7" s="326" customFormat="1" ht="24" customHeight="1" x14ac:dyDescent="0.2">
      <c r="A334" s="341" t="str">
        <f t="shared" ref="A334:A335" si="152">IFERROR(VLOOKUP(C334,Tabla_Insumos,4,FALSE),"")</f>
        <v/>
      </c>
      <c r="B334" s="341">
        <f t="shared" ref="B334:B335" si="153">IFERROR(VLOOKUP(A334,Tabla_Indices,5,FALSE),"")</f>
        <v>0</v>
      </c>
      <c r="C334" s="351"/>
      <c r="D334" s="304" t="str">
        <f t="shared" ref="D334:D335" si="154">IFERROR(VLOOKUP(C334,Tabla_Insumos,2,FALSE),"")</f>
        <v/>
      </c>
      <c r="E334" s="308"/>
      <c r="F334" s="331">
        <f t="shared" si="150"/>
        <v>0</v>
      </c>
      <c r="G334" s="331">
        <f t="shared" si="151"/>
        <v>0</v>
      </c>
    </row>
    <row r="335" spans="1:7" s="326" customFormat="1" ht="24" customHeight="1" x14ac:dyDescent="0.2">
      <c r="A335" s="341" t="str">
        <f t="shared" si="152"/>
        <v/>
      </c>
      <c r="B335" s="341">
        <f t="shared" si="153"/>
        <v>0</v>
      </c>
      <c r="C335" s="351"/>
      <c r="D335" s="304" t="str">
        <f t="shared" si="154"/>
        <v/>
      </c>
      <c r="E335" s="308"/>
      <c r="F335" s="331">
        <f t="shared" si="150"/>
        <v>0</v>
      </c>
      <c r="G335" s="331">
        <f t="shared" si="151"/>
        <v>0</v>
      </c>
    </row>
    <row r="336" spans="1:7" ht="24" customHeight="1" x14ac:dyDescent="0.2">
      <c r="A336" s="342"/>
      <c r="E336" s="310"/>
      <c r="F336" s="325" t="s">
        <v>30</v>
      </c>
      <c r="G336" s="352">
        <f>SUBTOTAL(9,G328:G335)</f>
        <v>0</v>
      </c>
    </row>
    <row r="337" spans="1:7" ht="24" customHeight="1" x14ac:dyDescent="0.2">
      <c r="A337" s="342"/>
      <c r="C337" s="74" t="s">
        <v>604</v>
      </c>
      <c r="E337" s="310"/>
      <c r="G337" s="324"/>
    </row>
    <row r="338" spans="1:7" s="326" customFormat="1" ht="24" customHeight="1" x14ac:dyDescent="0.2">
      <c r="A338" s="341" t="str">
        <f t="shared" ref="A338" si="155">IFERROR(VLOOKUP(C338,Tabla_Insumos,4,FALSE),"")</f>
        <v/>
      </c>
      <c r="B338" s="341" t="str">
        <f t="shared" ref="B338" si="156">IFERROR(VLOOKUP(C338,Tabla_Insumos,5,FALSE),"")</f>
        <v/>
      </c>
      <c r="C338" s="350"/>
      <c r="D338" s="306" t="str">
        <f t="shared" ref="D338" si="157">IFERROR(VLOOKUP(C338,Tabla_Insumos,2,FALSE),"")</f>
        <v/>
      </c>
      <c r="E338" s="305"/>
      <c r="F338" s="331">
        <f t="shared" ref="F338:F346" si="158">IFERROR(VLOOKUP(C338,Tabla_Insumos,3,FALSE),0)</f>
        <v>0</v>
      </c>
      <c r="G338" s="331">
        <f t="shared" ref="G338:G346" si="159">ROUND(E338*F338,2)</f>
        <v>0</v>
      </c>
    </row>
    <row r="339" spans="1:7" s="326" customFormat="1" ht="24" customHeight="1" x14ac:dyDescent="0.2">
      <c r="A339" s="341" t="str">
        <f t="shared" ref="A339:A346" si="160">IFERROR(VLOOKUP(C339,Tabla_Insumos,4,FALSE),"")</f>
        <v/>
      </c>
      <c r="B339" s="341" t="str">
        <f t="shared" ref="B339:B346" si="161">IFERROR(VLOOKUP(C339,Tabla_Insumos,5,FALSE),"")</f>
        <v/>
      </c>
      <c r="C339" s="351"/>
      <c r="D339" s="304" t="str">
        <f t="shared" ref="D339:D346" si="162">IFERROR(VLOOKUP(C339,Tabla_Insumos,2,FALSE),"")</f>
        <v/>
      </c>
      <c r="E339" s="308"/>
      <c r="F339" s="331">
        <f t="shared" si="158"/>
        <v>0</v>
      </c>
      <c r="G339" s="331">
        <f t="shared" si="159"/>
        <v>0</v>
      </c>
    </row>
    <row r="340" spans="1:7" s="326" customFormat="1" ht="24" customHeight="1" x14ac:dyDescent="0.2">
      <c r="A340" s="341" t="str">
        <f t="shared" si="160"/>
        <v/>
      </c>
      <c r="B340" s="341" t="str">
        <f t="shared" si="161"/>
        <v/>
      </c>
      <c r="C340" s="351"/>
      <c r="D340" s="304" t="str">
        <f t="shared" si="162"/>
        <v/>
      </c>
      <c r="E340" s="308"/>
      <c r="F340" s="331">
        <f t="shared" si="158"/>
        <v>0</v>
      </c>
      <c r="G340" s="331">
        <f t="shared" si="159"/>
        <v>0</v>
      </c>
    </row>
    <row r="341" spans="1:7" s="326" customFormat="1" ht="24" customHeight="1" x14ac:dyDescent="0.2">
      <c r="A341" s="341" t="str">
        <f t="shared" si="160"/>
        <v/>
      </c>
      <c r="B341" s="341" t="str">
        <f t="shared" si="161"/>
        <v/>
      </c>
      <c r="C341" s="351"/>
      <c r="D341" s="304" t="str">
        <f t="shared" si="162"/>
        <v/>
      </c>
      <c r="E341" s="308"/>
      <c r="F341" s="331">
        <f t="shared" si="158"/>
        <v>0</v>
      </c>
      <c r="G341" s="331">
        <f t="shared" si="159"/>
        <v>0</v>
      </c>
    </row>
    <row r="342" spans="1:7" s="326" customFormat="1" ht="24" customHeight="1" x14ac:dyDescent="0.2">
      <c r="A342" s="341" t="str">
        <f t="shared" si="160"/>
        <v/>
      </c>
      <c r="B342" s="341" t="str">
        <f t="shared" si="161"/>
        <v/>
      </c>
      <c r="C342" s="351"/>
      <c r="D342" s="304" t="str">
        <f t="shared" si="162"/>
        <v/>
      </c>
      <c r="E342" s="308"/>
      <c r="F342" s="331">
        <f t="shared" si="158"/>
        <v>0</v>
      </c>
      <c r="G342" s="331">
        <f t="shared" si="159"/>
        <v>0</v>
      </c>
    </row>
    <row r="343" spans="1:7" s="326" customFormat="1" ht="24" customHeight="1" x14ac:dyDescent="0.2">
      <c r="A343" s="341" t="str">
        <f t="shared" si="160"/>
        <v/>
      </c>
      <c r="B343" s="341" t="str">
        <f t="shared" si="161"/>
        <v/>
      </c>
      <c r="C343" s="351"/>
      <c r="D343" s="304" t="str">
        <f t="shared" si="162"/>
        <v/>
      </c>
      <c r="E343" s="308"/>
      <c r="F343" s="331">
        <f t="shared" si="158"/>
        <v>0</v>
      </c>
      <c r="G343" s="331">
        <f t="shared" si="159"/>
        <v>0</v>
      </c>
    </row>
    <row r="344" spans="1:7" s="326" customFormat="1" ht="24" customHeight="1" x14ac:dyDescent="0.2">
      <c r="A344" s="341" t="str">
        <f t="shared" si="160"/>
        <v/>
      </c>
      <c r="B344" s="341" t="str">
        <f t="shared" si="161"/>
        <v/>
      </c>
      <c r="C344" s="351"/>
      <c r="D344" s="304" t="str">
        <f t="shared" si="162"/>
        <v/>
      </c>
      <c r="E344" s="308"/>
      <c r="F344" s="331">
        <f t="shared" si="158"/>
        <v>0</v>
      </c>
      <c r="G344" s="331">
        <f t="shared" si="159"/>
        <v>0</v>
      </c>
    </row>
    <row r="345" spans="1:7" s="326" customFormat="1" ht="24" customHeight="1" x14ac:dyDescent="0.2">
      <c r="A345" s="341" t="str">
        <f t="shared" si="160"/>
        <v/>
      </c>
      <c r="B345" s="341" t="str">
        <f t="shared" si="161"/>
        <v/>
      </c>
      <c r="C345" s="351"/>
      <c r="D345" s="304" t="str">
        <f t="shared" si="162"/>
        <v/>
      </c>
      <c r="E345" s="308"/>
      <c r="F345" s="331">
        <f t="shared" si="158"/>
        <v>0</v>
      </c>
      <c r="G345" s="331">
        <f t="shared" si="159"/>
        <v>0</v>
      </c>
    </row>
    <row r="346" spans="1:7" s="326" customFormat="1" ht="24" customHeight="1" x14ac:dyDescent="0.2">
      <c r="A346" s="341" t="str">
        <f t="shared" si="160"/>
        <v/>
      </c>
      <c r="B346" s="341" t="str">
        <f t="shared" si="161"/>
        <v/>
      </c>
      <c r="C346" s="351"/>
      <c r="D346" s="304" t="str">
        <f t="shared" si="162"/>
        <v/>
      </c>
      <c r="E346" s="308"/>
      <c r="F346" s="331">
        <f t="shared" si="158"/>
        <v>0</v>
      </c>
      <c r="G346" s="331">
        <f t="shared" si="159"/>
        <v>0</v>
      </c>
    </row>
    <row r="347" spans="1:7" ht="24" customHeight="1" x14ac:dyDescent="0.2">
      <c r="A347" s="343"/>
      <c r="E347" s="310"/>
      <c r="F347" s="325" t="s">
        <v>31</v>
      </c>
      <c r="G347" s="352">
        <f>SUBTOTAL(9,G338:G346)</f>
        <v>0</v>
      </c>
    </row>
    <row r="348" spans="1:7" ht="24" customHeight="1" x14ac:dyDescent="0.2">
      <c r="A348" s="342"/>
      <c r="E348" s="310"/>
      <c r="G348" s="324"/>
    </row>
    <row r="349" spans="1:7" ht="24" customHeight="1" x14ac:dyDescent="0.2">
      <c r="A349" s="344">
        <f>B307</f>
        <v>7</v>
      </c>
      <c r="B349" s="131" t="str">
        <f>C307</f>
        <v>Recambio de Luminarias y conductor en torre N°3</v>
      </c>
      <c r="C349" s="327"/>
      <c r="D349" s="327" t="s">
        <v>32</v>
      </c>
      <c r="E349" s="328"/>
      <c r="F349" s="355" t="s">
        <v>33</v>
      </c>
      <c r="G349" s="356">
        <f>SUBTOTAL(9,G312:G348)</f>
        <v>0</v>
      </c>
    </row>
    <row r="351" spans="1:7" ht="24" customHeight="1" x14ac:dyDescent="0.2">
      <c r="A351" s="333" t="s">
        <v>35</v>
      </c>
      <c r="B351" s="334"/>
      <c r="C351" s="133"/>
      <c r="D351" s="133"/>
      <c r="E351" s="133"/>
      <c r="F351" s="133"/>
      <c r="G351" s="345"/>
    </row>
    <row r="352" spans="1:7" ht="24" customHeight="1" x14ac:dyDescent="0.2">
      <c r="A352" s="336" t="s">
        <v>600</v>
      </c>
      <c r="B352" s="337" t="str">
        <f>Comitente</f>
        <v>Dirección de Recursos Energéticos</v>
      </c>
      <c r="C352" s="346"/>
      <c r="D352" s="74"/>
      <c r="E352" s="74"/>
      <c r="F352" s="320"/>
      <c r="G352" s="321"/>
    </row>
    <row r="353" spans="1:7" ht="24" customHeight="1" x14ac:dyDescent="0.2">
      <c r="A353" s="336" t="s">
        <v>601</v>
      </c>
      <c r="B353" s="337">
        <f>Contratista</f>
        <v>0</v>
      </c>
      <c r="C353" s="347"/>
      <c r="D353" s="347"/>
      <c r="E353" s="347"/>
      <c r="F353" s="320"/>
      <c r="G353" s="321"/>
    </row>
    <row r="354" spans="1:7" ht="24" customHeight="1" x14ac:dyDescent="0.2">
      <c r="A354" s="336" t="s">
        <v>22</v>
      </c>
      <c r="B354" s="337" t="str">
        <f>Obra</f>
        <v>REFACCIÓN Y ACONDICIONAMIENTO DE INSTALACIONES ELÉCTRICAS EN EL CENTRO DE OPERACIONES DE LA PRESA QUEBRADA DE ULLUM</v>
      </c>
      <c r="C354" s="347"/>
      <c r="D354" s="347"/>
      <c r="E354" s="347"/>
      <c r="F354" s="320" t="s">
        <v>36</v>
      </c>
      <c r="G354" s="348">
        <f>Fecha_Base</f>
        <v>0</v>
      </c>
    </row>
    <row r="355" spans="1:7" ht="24" customHeight="1" x14ac:dyDescent="0.2">
      <c r="A355" s="338" t="s">
        <v>599</v>
      </c>
      <c r="B355" s="151" t="str">
        <f>Ubicación</f>
        <v>Dpto. Ullum</v>
      </c>
      <c r="C355" s="74"/>
      <c r="E355" s="310"/>
      <c r="G355" s="324"/>
    </row>
    <row r="356" spans="1:7" ht="24" customHeight="1" x14ac:dyDescent="0.2">
      <c r="A356" s="338" t="s">
        <v>37</v>
      </c>
      <c r="B356" s="322" t="str">
        <f>IFERROR(VALUE(LEFT(B357,FIND(".",B357)-1)),"")</f>
        <v/>
      </c>
      <c r="C356" s="70" t="str">
        <f>IFERROR(VLOOKUP(B356,Tabla_CyP,2,FALSE),"")</f>
        <v/>
      </c>
      <c r="E356" s="310"/>
      <c r="G356" s="324"/>
    </row>
    <row r="357" spans="1:7" ht="24" customHeight="1" x14ac:dyDescent="0.2">
      <c r="A357" s="338" t="s">
        <v>23</v>
      </c>
      <c r="B357" s="323">
        <f>IFERROR(VLOOKUP(COUNTIF($A$1:A357,"ANALISIS DE PRECIOS"),Tabla_NumeroItem,2,FALSE),"")</f>
        <v>8</v>
      </c>
      <c r="C357" s="70" t="str">
        <f>IFERROR(VLOOKUP(B357,Tabla_CyP,2,FALSE),"")</f>
        <v>Recambio de Luminarias y conductor en torre N°4</v>
      </c>
      <c r="E357" s="310"/>
      <c r="F357" s="320" t="s">
        <v>24</v>
      </c>
      <c r="G357" s="324" t="str">
        <f>IFERROR(VLOOKUP(B357,Tabla_CyP,4,FALSE),"")</f>
        <v>Uni.</v>
      </c>
    </row>
    <row r="358" spans="1:7" ht="24" customHeight="1" x14ac:dyDescent="0.2">
      <c r="A358" s="338"/>
      <c r="B358" s="151"/>
      <c r="E358" s="310"/>
      <c r="G358" s="324"/>
    </row>
    <row r="359" spans="1:7" ht="24" customHeight="1" x14ac:dyDescent="0.2">
      <c r="A359" s="402" t="s">
        <v>505</v>
      </c>
      <c r="B359" s="403"/>
      <c r="C359" s="404" t="s">
        <v>0</v>
      </c>
      <c r="D359" s="404" t="s">
        <v>25</v>
      </c>
      <c r="E359" s="406" t="s">
        <v>26</v>
      </c>
      <c r="F359" s="400" t="s">
        <v>27</v>
      </c>
      <c r="G359" s="400" t="s">
        <v>28</v>
      </c>
    </row>
    <row r="360" spans="1:7" ht="24" customHeight="1" x14ac:dyDescent="0.2">
      <c r="A360" s="339" t="s">
        <v>506</v>
      </c>
      <c r="B360" s="339" t="s">
        <v>507</v>
      </c>
      <c r="C360" s="405"/>
      <c r="D360" s="405"/>
      <c r="E360" s="407"/>
      <c r="F360" s="401"/>
      <c r="G360" s="401"/>
    </row>
    <row r="361" spans="1:7" ht="24" customHeight="1" x14ac:dyDescent="0.2">
      <c r="A361" s="318"/>
      <c r="B361" s="340"/>
      <c r="C361" s="97" t="s">
        <v>602</v>
      </c>
      <c r="D361" s="327"/>
      <c r="E361" s="328"/>
      <c r="F361" s="329"/>
      <c r="G361" s="330"/>
    </row>
    <row r="362" spans="1:7" s="326" customFormat="1" ht="24" customHeight="1" x14ac:dyDescent="0.2">
      <c r="A362" s="341" t="str">
        <f t="shared" ref="A362" si="163">IFERROR(VLOOKUP(C362,Tabla_Insumos,4,FALSE),"")</f>
        <v/>
      </c>
      <c r="B362" s="341" t="str">
        <f>IFERROR(VLOOKUP(C362,Tabla_Insumos,5,FALSE),"")</f>
        <v/>
      </c>
      <c r="C362" s="354"/>
      <c r="D362" s="306" t="str">
        <f t="shared" ref="D362" si="164">IFERROR(VLOOKUP(C362,Tabla_Insumos,2,FALSE),"")</f>
        <v/>
      </c>
      <c r="E362" s="305"/>
      <c r="F362" s="331">
        <f t="shared" ref="F362:F375" si="165">IFERROR(VLOOKUP(C362,Tabla_Insumos,3,FALSE),0)</f>
        <v>0</v>
      </c>
      <c r="G362" s="331">
        <f>ROUND(E362*F362,2)</f>
        <v>0</v>
      </c>
    </row>
    <row r="363" spans="1:7" s="326" customFormat="1" ht="24" customHeight="1" x14ac:dyDescent="0.2">
      <c r="A363" s="341" t="str">
        <f t="shared" ref="A363:A375" si="166">IFERROR(VLOOKUP(C363,Tabla_Insumos,4,FALSE),"")</f>
        <v/>
      </c>
      <c r="B363" s="341" t="str">
        <f t="shared" ref="B363:B375" si="167">IFERROR(VLOOKUP(C363,Tabla_Insumos,5,FALSE),"")</f>
        <v/>
      </c>
      <c r="C363" s="351"/>
      <c r="D363" s="304" t="str">
        <f t="shared" ref="D363:D375" si="168">IFERROR(VLOOKUP(C363,Tabla_Insumos,2,FALSE),"")</f>
        <v/>
      </c>
      <c r="E363" s="308"/>
      <c r="F363" s="331">
        <f t="shared" si="165"/>
        <v>0</v>
      </c>
      <c r="G363" s="331">
        <f t="shared" ref="G363:G375" si="169">ROUND(E363*F363,2)</f>
        <v>0</v>
      </c>
    </row>
    <row r="364" spans="1:7" s="326" customFormat="1" ht="24" customHeight="1" x14ac:dyDescent="0.2">
      <c r="A364" s="341" t="str">
        <f t="shared" si="166"/>
        <v/>
      </c>
      <c r="B364" s="341" t="str">
        <f t="shared" si="167"/>
        <v/>
      </c>
      <c r="C364" s="351"/>
      <c r="D364" s="304" t="str">
        <f t="shared" si="168"/>
        <v/>
      </c>
      <c r="E364" s="308"/>
      <c r="F364" s="331">
        <f t="shared" si="165"/>
        <v>0</v>
      </c>
      <c r="G364" s="331">
        <f t="shared" si="169"/>
        <v>0</v>
      </c>
    </row>
    <row r="365" spans="1:7" s="326" customFormat="1" ht="24" customHeight="1" x14ac:dyDescent="0.2">
      <c r="A365" s="341" t="str">
        <f t="shared" si="166"/>
        <v/>
      </c>
      <c r="B365" s="341" t="str">
        <f t="shared" si="167"/>
        <v/>
      </c>
      <c r="C365" s="351"/>
      <c r="D365" s="304" t="str">
        <f t="shared" si="168"/>
        <v/>
      </c>
      <c r="E365" s="308"/>
      <c r="F365" s="331">
        <f t="shared" si="165"/>
        <v>0</v>
      </c>
      <c r="G365" s="331">
        <f t="shared" si="169"/>
        <v>0</v>
      </c>
    </row>
    <row r="366" spans="1:7" s="326" customFormat="1" ht="24" customHeight="1" x14ac:dyDescent="0.2">
      <c r="A366" s="341" t="str">
        <f t="shared" si="166"/>
        <v/>
      </c>
      <c r="B366" s="341" t="str">
        <f t="shared" si="167"/>
        <v/>
      </c>
      <c r="C366" s="351"/>
      <c r="D366" s="304" t="str">
        <f t="shared" si="168"/>
        <v/>
      </c>
      <c r="E366" s="308"/>
      <c r="F366" s="331">
        <f t="shared" si="165"/>
        <v>0</v>
      </c>
      <c r="G366" s="331">
        <f t="shared" si="169"/>
        <v>0</v>
      </c>
    </row>
    <row r="367" spans="1:7" s="326" customFormat="1" ht="24" customHeight="1" x14ac:dyDescent="0.2">
      <c r="A367" s="341" t="str">
        <f t="shared" si="166"/>
        <v/>
      </c>
      <c r="B367" s="341" t="str">
        <f t="shared" si="167"/>
        <v/>
      </c>
      <c r="C367" s="351"/>
      <c r="D367" s="304" t="str">
        <f t="shared" si="168"/>
        <v/>
      </c>
      <c r="E367" s="308"/>
      <c r="F367" s="331">
        <f t="shared" si="165"/>
        <v>0</v>
      </c>
      <c r="G367" s="331">
        <f t="shared" si="169"/>
        <v>0</v>
      </c>
    </row>
    <row r="368" spans="1:7" s="326" customFormat="1" ht="24" customHeight="1" x14ac:dyDescent="0.2">
      <c r="A368" s="341" t="str">
        <f t="shared" si="166"/>
        <v/>
      </c>
      <c r="B368" s="341" t="str">
        <f t="shared" si="167"/>
        <v/>
      </c>
      <c r="C368" s="351"/>
      <c r="D368" s="304" t="str">
        <f t="shared" si="168"/>
        <v/>
      </c>
      <c r="E368" s="308"/>
      <c r="F368" s="331">
        <f t="shared" si="165"/>
        <v>0</v>
      </c>
      <c r="G368" s="331">
        <f t="shared" si="169"/>
        <v>0</v>
      </c>
    </row>
    <row r="369" spans="1:7" s="326" customFormat="1" ht="24" customHeight="1" x14ac:dyDescent="0.2">
      <c r="A369" s="341" t="str">
        <f t="shared" si="166"/>
        <v/>
      </c>
      <c r="B369" s="341" t="str">
        <f t="shared" si="167"/>
        <v/>
      </c>
      <c r="C369" s="351"/>
      <c r="D369" s="304" t="str">
        <f t="shared" si="168"/>
        <v/>
      </c>
      <c r="E369" s="308"/>
      <c r="F369" s="331">
        <f t="shared" si="165"/>
        <v>0</v>
      </c>
      <c r="G369" s="331">
        <f t="shared" si="169"/>
        <v>0</v>
      </c>
    </row>
    <row r="370" spans="1:7" s="326" customFormat="1" ht="24" customHeight="1" x14ac:dyDescent="0.2">
      <c r="A370" s="341" t="str">
        <f t="shared" si="166"/>
        <v/>
      </c>
      <c r="B370" s="341" t="str">
        <f t="shared" si="167"/>
        <v/>
      </c>
      <c r="C370" s="351"/>
      <c r="D370" s="304" t="str">
        <f t="shared" si="168"/>
        <v/>
      </c>
      <c r="E370" s="308"/>
      <c r="F370" s="331">
        <f t="shared" si="165"/>
        <v>0</v>
      </c>
      <c r="G370" s="331">
        <f t="shared" si="169"/>
        <v>0</v>
      </c>
    </row>
    <row r="371" spans="1:7" s="326" customFormat="1" ht="24" customHeight="1" x14ac:dyDescent="0.2">
      <c r="A371" s="341" t="str">
        <f t="shared" si="166"/>
        <v/>
      </c>
      <c r="B371" s="341" t="str">
        <f t="shared" si="167"/>
        <v/>
      </c>
      <c r="C371" s="351"/>
      <c r="D371" s="304" t="str">
        <f t="shared" si="168"/>
        <v/>
      </c>
      <c r="E371" s="308"/>
      <c r="F371" s="331">
        <f t="shared" si="165"/>
        <v>0</v>
      </c>
      <c r="G371" s="331">
        <f t="shared" si="169"/>
        <v>0</v>
      </c>
    </row>
    <row r="372" spans="1:7" s="326" customFormat="1" ht="24" customHeight="1" x14ac:dyDescent="0.2">
      <c r="A372" s="341" t="str">
        <f t="shared" si="166"/>
        <v/>
      </c>
      <c r="B372" s="341" t="str">
        <f t="shared" si="167"/>
        <v/>
      </c>
      <c r="C372" s="351"/>
      <c r="D372" s="304" t="str">
        <f t="shared" si="168"/>
        <v/>
      </c>
      <c r="E372" s="308"/>
      <c r="F372" s="331">
        <f t="shared" si="165"/>
        <v>0</v>
      </c>
      <c r="G372" s="331">
        <f t="shared" si="169"/>
        <v>0</v>
      </c>
    </row>
    <row r="373" spans="1:7" s="326" customFormat="1" ht="24" customHeight="1" x14ac:dyDescent="0.2">
      <c r="A373" s="341" t="str">
        <f t="shared" si="166"/>
        <v/>
      </c>
      <c r="B373" s="341" t="str">
        <f t="shared" si="167"/>
        <v/>
      </c>
      <c r="C373" s="351"/>
      <c r="D373" s="304" t="str">
        <f t="shared" si="168"/>
        <v/>
      </c>
      <c r="E373" s="308"/>
      <c r="F373" s="331">
        <f t="shared" si="165"/>
        <v>0</v>
      </c>
      <c r="G373" s="331">
        <f t="shared" si="169"/>
        <v>0</v>
      </c>
    </row>
    <row r="374" spans="1:7" s="326" customFormat="1" ht="24" customHeight="1" x14ac:dyDescent="0.2">
      <c r="A374" s="341" t="str">
        <f t="shared" si="166"/>
        <v/>
      </c>
      <c r="B374" s="341" t="str">
        <f t="shared" si="167"/>
        <v/>
      </c>
      <c r="C374" s="351"/>
      <c r="D374" s="304" t="str">
        <f t="shared" si="168"/>
        <v/>
      </c>
      <c r="E374" s="308"/>
      <c r="F374" s="331">
        <f t="shared" si="165"/>
        <v>0</v>
      </c>
      <c r="G374" s="331">
        <f t="shared" si="169"/>
        <v>0</v>
      </c>
    </row>
    <row r="375" spans="1:7" s="326" customFormat="1" ht="24" customHeight="1" x14ac:dyDescent="0.2">
      <c r="A375" s="341" t="str">
        <f t="shared" si="166"/>
        <v/>
      </c>
      <c r="B375" s="341" t="str">
        <f t="shared" si="167"/>
        <v/>
      </c>
      <c r="C375" s="351"/>
      <c r="D375" s="304" t="str">
        <f t="shared" si="168"/>
        <v/>
      </c>
      <c r="E375" s="308"/>
      <c r="F375" s="332">
        <f t="shared" si="165"/>
        <v>0</v>
      </c>
      <c r="G375" s="331">
        <f t="shared" si="169"/>
        <v>0</v>
      </c>
    </row>
    <row r="376" spans="1:7" ht="24" customHeight="1" x14ac:dyDescent="0.2">
      <c r="A376" s="342"/>
      <c r="E376" s="310"/>
      <c r="F376" s="325" t="s">
        <v>29</v>
      </c>
      <c r="G376" s="352">
        <f>SUBTOTAL(9,G362:G375)</f>
        <v>0</v>
      </c>
    </row>
    <row r="377" spans="1:7" ht="24" customHeight="1" x14ac:dyDescent="0.2">
      <c r="A377" s="342"/>
      <c r="C377" s="74" t="s">
        <v>603</v>
      </c>
      <c r="E377" s="310"/>
      <c r="G377" s="324"/>
    </row>
    <row r="378" spans="1:7" s="326" customFormat="1" ht="24" customHeight="1" x14ac:dyDescent="0.2">
      <c r="A378" s="341" t="str">
        <f t="shared" ref="A378:A383" si="170">IFERROR(VLOOKUP(C378,Tabla_Insumos,4,FALSE),"")</f>
        <v/>
      </c>
      <c r="B378" s="341">
        <f t="shared" ref="B378:B383" si="171">IFERROR(VLOOKUP(A378,Tabla_Indices,5,FALSE),"")</f>
        <v>0</v>
      </c>
      <c r="C378" s="350"/>
      <c r="D378" s="306" t="str">
        <f t="shared" ref="D378:D383" si="172">IFERROR(VLOOKUP(C378,Tabla_Insumos,2,FALSE),"")</f>
        <v/>
      </c>
      <c r="E378" s="305"/>
      <c r="F378" s="331">
        <f t="shared" ref="F378:F385" si="173">IFERROR(VLOOKUP(C378,Tabla_Insumos,3,FALSE),0)</f>
        <v>0</v>
      </c>
      <c r="G378" s="331">
        <f>ROUND(E378*F378,2)</f>
        <v>0</v>
      </c>
    </row>
    <row r="379" spans="1:7" s="326" customFormat="1" ht="24" customHeight="1" x14ac:dyDescent="0.2">
      <c r="A379" s="341" t="str">
        <f t="shared" si="170"/>
        <v/>
      </c>
      <c r="B379" s="341">
        <f t="shared" si="171"/>
        <v>0</v>
      </c>
      <c r="C379" s="350"/>
      <c r="D379" s="306" t="str">
        <f t="shared" si="172"/>
        <v/>
      </c>
      <c r="E379" s="305"/>
      <c r="F379" s="331">
        <f t="shared" si="173"/>
        <v>0</v>
      </c>
      <c r="G379" s="331">
        <f>ROUND(E379*F379,2)</f>
        <v>0</v>
      </c>
    </row>
    <row r="380" spans="1:7" s="326" customFormat="1" ht="24" customHeight="1" x14ac:dyDescent="0.2">
      <c r="A380" s="341" t="str">
        <f t="shared" si="170"/>
        <v/>
      </c>
      <c r="B380" s="341">
        <f t="shared" si="171"/>
        <v>0</v>
      </c>
      <c r="C380" s="350"/>
      <c r="D380" s="306" t="str">
        <f t="shared" si="172"/>
        <v/>
      </c>
      <c r="E380" s="305"/>
      <c r="F380" s="331">
        <f t="shared" si="173"/>
        <v>0</v>
      </c>
      <c r="G380" s="331">
        <f t="shared" ref="G380:G385" si="174">ROUND(E380*F380,2)</f>
        <v>0</v>
      </c>
    </row>
    <row r="381" spans="1:7" s="326" customFormat="1" ht="24" customHeight="1" x14ac:dyDescent="0.2">
      <c r="A381" s="341" t="str">
        <f t="shared" si="170"/>
        <v/>
      </c>
      <c r="B381" s="341">
        <f t="shared" si="171"/>
        <v>0</v>
      </c>
      <c r="C381" s="350"/>
      <c r="D381" s="306" t="str">
        <f t="shared" si="172"/>
        <v/>
      </c>
      <c r="E381" s="305"/>
      <c r="F381" s="331">
        <f t="shared" si="173"/>
        <v>0</v>
      </c>
      <c r="G381" s="331">
        <f t="shared" si="174"/>
        <v>0</v>
      </c>
    </row>
    <row r="382" spans="1:7" s="326" customFormat="1" ht="24" customHeight="1" x14ac:dyDescent="0.2">
      <c r="A382" s="341" t="str">
        <f t="shared" si="170"/>
        <v/>
      </c>
      <c r="B382" s="341">
        <f t="shared" si="171"/>
        <v>0</v>
      </c>
      <c r="C382" s="350"/>
      <c r="D382" s="306" t="str">
        <f t="shared" si="172"/>
        <v/>
      </c>
      <c r="E382" s="305"/>
      <c r="F382" s="331">
        <f t="shared" si="173"/>
        <v>0</v>
      </c>
      <c r="G382" s="331">
        <f t="shared" si="174"/>
        <v>0</v>
      </c>
    </row>
    <row r="383" spans="1:7" s="326" customFormat="1" ht="24" customHeight="1" x14ac:dyDescent="0.2">
      <c r="A383" s="341" t="str">
        <f t="shared" si="170"/>
        <v/>
      </c>
      <c r="B383" s="341">
        <f t="shared" si="171"/>
        <v>0</v>
      </c>
      <c r="C383" s="350"/>
      <c r="D383" s="306" t="str">
        <f t="shared" si="172"/>
        <v/>
      </c>
      <c r="E383" s="305"/>
      <c r="F383" s="331">
        <f t="shared" si="173"/>
        <v>0</v>
      </c>
      <c r="G383" s="331">
        <f t="shared" si="174"/>
        <v>0</v>
      </c>
    </row>
    <row r="384" spans="1:7" s="326" customFormat="1" ht="24" customHeight="1" x14ac:dyDescent="0.2">
      <c r="A384" s="341" t="str">
        <f t="shared" ref="A384:A385" si="175">IFERROR(VLOOKUP(C384,Tabla_Insumos,4,FALSE),"")</f>
        <v/>
      </c>
      <c r="B384" s="341">
        <f t="shared" ref="B384:B385" si="176">IFERROR(VLOOKUP(A384,Tabla_Indices,5,FALSE),"")</f>
        <v>0</v>
      </c>
      <c r="C384" s="351"/>
      <c r="D384" s="304" t="str">
        <f t="shared" ref="D384:D385" si="177">IFERROR(VLOOKUP(C384,Tabla_Insumos,2,FALSE),"")</f>
        <v/>
      </c>
      <c r="E384" s="308"/>
      <c r="F384" s="331">
        <f t="shared" si="173"/>
        <v>0</v>
      </c>
      <c r="G384" s="331">
        <f t="shared" si="174"/>
        <v>0</v>
      </c>
    </row>
    <row r="385" spans="1:7" s="326" customFormat="1" ht="24" customHeight="1" x14ac:dyDescent="0.2">
      <c r="A385" s="341" t="str">
        <f t="shared" si="175"/>
        <v/>
      </c>
      <c r="B385" s="341">
        <f t="shared" si="176"/>
        <v>0</v>
      </c>
      <c r="C385" s="351"/>
      <c r="D385" s="304" t="str">
        <f t="shared" si="177"/>
        <v/>
      </c>
      <c r="E385" s="308"/>
      <c r="F385" s="331">
        <f t="shared" si="173"/>
        <v>0</v>
      </c>
      <c r="G385" s="331">
        <f t="shared" si="174"/>
        <v>0</v>
      </c>
    </row>
    <row r="386" spans="1:7" ht="24" customHeight="1" x14ac:dyDescent="0.2">
      <c r="A386" s="342"/>
      <c r="E386" s="310"/>
      <c r="F386" s="325" t="s">
        <v>30</v>
      </c>
      <c r="G386" s="352">
        <f>SUBTOTAL(9,G378:G385)</f>
        <v>0</v>
      </c>
    </row>
    <row r="387" spans="1:7" ht="24" customHeight="1" x14ac:dyDescent="0.2">
      <c r="A387" s="342"/>
      <c r="C387" s="74" t="s">
        <v>604</v>
      </c>
      <c r="E387" s="310"/>
      <c r="G387" s="324"/>
    </row>
    <row r="388" spans="1:7" s="326" customFormat="1" ht="24" customHeight="1" x14ac:dyDescent="0.2">
      <c r="A388" s="341" t="str">
        <f t="shared" ref="A388:A390" si="178">IFERROR(VLOOKUP(C388,Tabla_Insumos,4,FALSE),"")</f>
        <v/>
      </c>
      <c r="B388" s="341" t="str">
        <f t="shared" ref="B388:B390" si="179">IFERROR(VLOOKUP(C388,Tabla_Insumos,5,FALSE),"")</f>
        <v/>
      </c>
      <c r="C388" s="350"/>
      <c r="D388" s="306" t="str">
        <f t="shared" ref="D388:D390" si="180">IFERROR(VLOOKUP(C388,Tabla_Insumos,2,FALSE),"")</f>
        <v/>
      </c>
      <c r="E388" s="305"/>
      <c r="F388" s="331">
        <f t="shared" ref="F388:F396" si="181">IFERROR(VLOOKUP(C388,Tabla_Insumos,3,FALSE),0)</f>
        <v>0</v>
      </c>
      <c r="G388" s="331">
        <f t="shared" ref="G388:G396" si="182">ROUND(E388*F388,2)</f>
        <v>0</v>
      </c>
    </row>
    <row r="389" spans="1:7" s="326" customFormat="1" ht="24" customHeight="1" x14ac:dyDescent="0.2">
      <c r="A389" s="341" t="str">
        <f t="shared" si="178"/>
        <v/>
      </c>
      <c r="B389" s="341" t="str">
        <f t="shared" si="179"/>
        <v/>
      </c>
      <c r="C389" s="350"/>
      <c r="D389" s="306" t="str">
        <f t="shared" si="180"/>
        <v/>
      </c>
      <c r="E389" s="305"/>
      <c r="F389" s="331">
        <f t="shared" si="181"/>
        <v>0</v>
      </c>
      <c r="G389" s="331">
        <f t="shared" si="182"/>
        <v>0</v>
      </c>
    </row>
    <row r="390" spans="1:7" s="326" customFormat="1" ht="24" customHeight="1" x14ac:dyDescent="0.2">
      <c r="A390" s="341" t="str">
        <f t="shared" si="178"/>
        <v/>
      </c>
      <c r="B390" s="341" t="str">
        <f t="shared" si="179"/>
        <v/>
      </c>
      <c r="C390" s="350"/>
      <c r="D390" s="306" t="str">
        <f t="shared" si="180"/>
        <v/>
      </c>
      <c r="E390" s="305"/>
      <c r="F390" s="331">
        <f t="shared" si="181"/>
        <v>0</v>
      </c>
      <c r="G390" s="331">
        <f t="shared" si="182"/>
        <v>0</v>
      </c>
    </row>
    <row r="391" spans="1:7" s="326" customFormat="1" ht="24" customHeight="1" x14ac:dyDescent="0.2">
      <c r="A391" s="341" t="str">
        <f t="shared" ref="A391:A396" si="183">IFERROR(VLOOKUP(C391,Tabla_Insumos,4,FALSE),"")</f>
        <v/>
      </c>
      <c r="B391" s="341" t="str">
        <f t="shared" ref="B391:B396" si="184">IFERROR(VLOOKUP(C391,Tabla_Insumos,5,FALSE),"")</f>
        <v/>
      </c>
      <c r="C391" s="351"/>
      <c r="D391" s="304" t="str">
        <f t="shared" ref="D391:D396" si="185">IFERROR(VLOOKUP(C391,Tabla_Insumos,2,FALSE),"")</f>
        <v/>
      </c>
      <c r="E391" s="308"/>
      <c r="F391" s="331">
        <f t="shared" si="181"/>
        <v>0</v>
      </c>
      <c r="G391" s="331">
        <f t="shared" si="182"/>
        <v>0</v>
      </c>
    </row>
    <row r="392" spans="1:7" s="326" customFormat="1" ht="24" customHeight="1" x14ac:dyDescent="0.2">
      <c r="A392" s="341" t="str">
        <f t="shared" si="183"/>
        <v/>
      </c>
      <c r="B392" s="341" t="str">
        <f t="shared" si="184"/>
        <v/>
      </c>
      <c r="C392" s="351"/>
      <c r="D392" s="304" t="str">
        <f t="shared" si="185"/>
        <v/>
      </c>
      <c r="E392" s="308"/>
      <c r="F392" s="331">
        <f t="shared" si="181"/>
        <v>0</v>
      </c>
      <c r="G392" s="331">
        <f t="shared" si="182"/>
        <v>0</v>
      </c>
    </row>
    <row r="393" spans="1:7" s="326" customFormat="1" ht="24" customHeight="1" x14ac:dyDescent="0.2">
      <c r="A393" s="341" t="str">
        <f t="shared" si="183"/>
        <v/>
      </c>
      <c r="B393" s="341" t="str">
        <f t="shared" si="184"/>
        <v/>
      </c>
      <c r="C393" s="351"/>
      <c r="D393" s="304" t="str">
        <f t="shared" si="185"/>
        <v/>
      </c>
      <c r="E393" s="308"/>
      <c r="F393" s="331">
        <f t="shared" si="181"/>
        <v>0</v>
      </c>
      <c r="G393" s="331">
        <f t="shared" si="182"/>
        <v>0</v>
      </c>
    </row>
    <row r="394" spans="1:7" s="326" customFormat="1" ht="24" customHeight="1" x14ac:dyDescent="0.2">
      <c r="A394" s="341" t="str">
        <f t="shared" si="183"/>
        <v/>
      </c>
      <c r="B394" s="341" t="str">
        <f t="shared" si="184"/>
        <v/>
      </c>
      <c r="C394" s="351"/>
      <c r="D394" s="304" t="str">
        <f t="shared" si="185"/>
        <v/>
      </c>
      <c r="E394" s="308"/>
      <c r="F394" s="331">
        <f t="shared" si="181"/>
        <v>0</v>
      </c>
      <c r="G394" s="331">
        <f t="shared" si="182"/>
        <v>0</v>
      </c>
    </row>
    <row r="395" spans="1:7" s="326" customFormat="1" ht="24" customHeight="1" x14ac:dyDescent="0.2">
      <c r="A395" s="341" t="str">
        <f t="shared" si="183"/>
        <v/>
      </c>
      <c r="B395" s="341" t="str">
        <f t="shared" si="184"/>
        <v/>
      </c>
      <c r="C395" s="351"/>
      <c r="D395" s="304" t="str">
        <f t="shared" si="185"/>
        <v/>
      </c>
      <c r="E395" s="308"/>
      <c r="F395" s="331">
        <f t="shared" si="181"/>
        <v>0</v>
      </c>
      <c r="G395" s="331">
        <f t="shared" si="182"/>
        <v>0</v>
      </c>
    </row>
    <row r="396" spans="1:7" s="326" customFormat="1" ht="24" customHeight="1" x14ac:dyDescent="0.2">
      <c r="A396" s="341" t="str">
        <f t="shared" si="183"/>
        <v/>
      </c>
      <c r="B396" s="341" t="str">
        <f t="shared" si="184"/>
        <v/>
      </c>
      <c r="C396" s="351"/>
      <c r="D396" s="304" t="str">
        <f t="shared" si="185"/>
        <v/>
      </c>
      <c r="E396" s="308"/>
      <c r="F396" s="331">
        <f t="shared" si="181"/>
        <v>0</v>
      </c>
      <c r="G396" s="331">
        <f t="shared" si="182"/>
        <v>0</v>
      </c>
    </row>
    <row r="397" spans="1:7" ht="24" customHeight="1" x14ac:dyDescent="0.2">
      <c r="A397" s="343"/>
      <c r="E397" s="310"/>
      <c r="F397" s="325" t="s">
        <v>31</v>
      </c>
      <c r="G397" s="352">
        <f>SUBTOTAL(9,G388:G396)</f>
        <v>0</v>
      </c>
    </row>
    <row r="398" spans="1:7" ht="24" customHeight="1" x14ac:dyDescent="0.2">
      <c r="A398" s="342"/>
      <c r="E398" s="310"/>
      <c r="G398" s="324"/>
    </row>
    <row r="399" spans="1:7" ht="24" customHeight="1" x14ac:dyDescent="0.2">
      <c r="A399" s="344">
        <f>B357</f>
        <v>8</v>
      </c>
      <c r="B399" s="131" t="str">
        <f>C357</f>
        <v>Recambio de Luminarias y conductor en torre N°4</v>
      </c>
      <c r="C399" s="327"/>
      <c r="D399" s="327" t="s">
        <v>32</v>
      </c>
      <c r="E399" s="328"/>
      <c r="F399" s="355" t="s">
        <v>33</v>
      </c>
      <c r="G399" s="356">
        <f>SUBTOTAL(9,G362:G398)</f>
        <v>0</v>
      </c>
    </row>
    <row r="401" spans="1:7" ht="24" customHeight="1" x14ac:dyDescent="0.2">
      <c r="A401" s="333" t="s">
        <v>35</v>
      </c>
      <c r="B401" s="334"/>
      <c r="C401" s="133"/>
      <c r="D401" s="133"/>
      <c r="E401" s="133"/>
      <c r="F401" s="133"/>
      <c r="G401" s="345"/>
    </row>
    <row r="402" spans="1:7" ht="24" customHeight="1" x14ac:dyDescent="0.2">
      <c r="A402" s="336" t="s">
        <v>600</v>
      </c>
      <c r="B402" s="337" t="str">
        <f>Comitente</f>
        <v>Dirección de Recursos Energéticos</v>
      </c>
      <c r="C402" s="346"/>
      <c r="D402" s="74"/>
      <c r="E402" s="74"/>
      <c r="F402" s="320"/>
      <c r="G402" s="321"/>
    </row>
    <row r="403" spans="1:7" ht="24" customHeight="1" x14ac:dyDescent="0.2">
      <c r="A403" s="336" t="s">
        <v>601</v>
      </c>
      <c r="B403" s="337">
        <f>Contratista</f>
        <v>0</v>
      </c>
      <c r="C403" s="347"/>
      <c r="D403" s="347"/>
      <c r="E403" s="347"/>
      <c r="F403" s="320"/>
      <c r="G403" s="321"/>
    </row>
    <row r="404" spans="1:7" ht="24" customHeight="1" x14ac:dyDescent="0.2">
      <c r="A404" s="336" t="s">
        <v>22</v>
      </c>
      <c r="B404" s="337" t="str">
        <f>Obra</f>
        <v>REFACCIÓN Y ACONDICIONAMIENTO DE INSTALACIONES ELÉCTRICAS EN EL CENTRO DE OPERACIONES DE LA PRESA QUEBRADA DE ULLUM</v>
      </c>
      <c r="C404" s="347"/>
      <c r="D404" s="347"/>
      <c r="E404" s="347"/>
      <c r="F404" s="320" t="s">
        <v>36</v>
      </c>
      <c r="G404" s="348">
        <f>Fecha_Base</f>
        <v>0</v>
      </c>
    </row>
    <row r="405" spans="1:7" ht="24" customHeight="1" x14ac:dyDescent="0.2">
      <c r="A405" s="338" t="s">
        <v>599</v>
      </c>
      <c r="B405" s="151" t="str">
        <f>Ubicación</f>
        <v>Dpto. Ullum</v>
      </c>
      <c r="C405" s="74"/>
      <c r="E405" s="310"/>
      <c r="G405" s="324"/>
    </row>
    <row r="406" spans="1:7" ht="24" customHeight="1" x14ac:dyDescent="0.2">
      <c r="A406" s="338" t="s">
        <v>37</v>
      </c>
      <c r="B406" s="322" t="str">
        <f>IFERROR(VALUE(LEFT(B407,FIND(".",B407)-1)),"")</f>
        <v/>
      </c>
      <c r="C406" s="70" t="str">
        <f>IFERROR(VLOOKUP(B406,Tabla_CyP,2,FALSE),"")</f>
        <v/>
      </c>
      <c r="E406" s="310"/>
      <c r="G406" s="324"/>
    </row>
    <row r="407" spans="1:7" ht="24" customHeight="1" x14ac:dyDescent="0.2">
      <c r="A407" s="338" t="s">
        <v>23</v>
      </c>
      <c r="B407" s="323">
        <f>IFERROR(VLOOKUP(COUNTIF($A$1:A407,"ANALISIS DE PRECIOS"),Tabla_NumeroItem,2,FALSE),"")</f>
        <v>9</v>
      </c>
      <c r="C407" s="70" t="str">
        <f>IFERROR(VLOOKUP(B407,Tabla_CyP,2,FALSE),"")</f>
        <v>Recambio de Luminarias y conductor en torre N°5</v>
      </c>
      <c r="E407" s="310"/>
      <c r="F407" s="320" t="s">
        <v>24</v>
      </c>
      <c r="G407" s="324" t="str">
        <f>IFERROR(VLOOKUP(B407,Tabla_CyP,4,FALSE),"")</f>
        <v>Uni.</v>
      </c>
    </row>
    <row r="408" spans="1:7" ht="24" customHeight="1" x14ac:dyDescent="0.2">
      <c r="A408" s="338"/>
      <c r="B408" s="151"/>
      <c r="E408" s="310"/>
      <c r="G408" s="324"/>
    </row>
    <row r="409" spans="1:7" ht="24" customHeight="1" x14ac:dyDescent="0.2">
      <c r="A409" s="402" t="s">
        <v>505</v>
      </c>
      <c r="B409" s="403"/>
      <c r="C409" s="404" t="s">
        <v>0</v>
      </c>
      <c r="D409" s="404" t="s">
        <v>25</v>
      </c>
      <c r="E409" s="406" t="s">
        <v>26</v>
      </c>
      <c r="F409" s="400" t="s">
        <v>27</v>
      </c>
      <c r="G409" s="400" t="s">
        <v>28</v>
      </c>
    </row>
    <row r="410" spans="1:7" ht="24" customHeight="1" x14ac:dyDescent="0.2">
      <c r="A410" s="339" t="s">
        <v>506</v>
      </c>
      <c r="B410" s="339" t="s">
        <v>507</v>
      </c>
      <c r="C410" s="405"/>
      <c r="D410" s="405"/>
      <c r="E410" s="407"/>
      <c r="F410" s="401"/>
      <c r="G410" s="401"/>
    </row>
    <row r="411" spans="1:7" ht="24" customHeight="1" x14ac:dyDescent="0.2">
      <c r="A411" s="318"/>
      <c r="B411" s="340"/>
      <c r="C411" s="97" t="s">
        <v>602</v>
      </c>
      <c r="D411" s="327"/>
      <c r="E411" s="328"/>
      <c r="F411" s="329"/>
      <c r="G411" s="330"/>
    </row>
    <row r="412" spans="1:7" s="326" customFormat="1" ht="24" customHeight="1" x14ac:dyDescent="0.2">
      <c r="A412" s="341" t="str">
        <f t="shared" ref="A412" si="186">IFERROR(VLOOKUP(C412,Tabla_Insumos,4,FALSE),"")</f>
        <v/>
      </c>
      <c r="B412" s="341" t="str">
        <f>IFERROR(VLOOKUP(C412,Tabla_Insumos,5,FALSE),"")</f>
        <v/>
      </c>
      <c r="C412" s="350"/>
      <c r="D412" s="306" t="str">
        <f t="shared" ref="D412" si="187">IFERROR(VLOOKUP(C412,Tabla_Insumos,2,FALSE),"")</f>
        <v/>
      </c>
      <c r="E412" s="305"/>
      <c r="F412" s="331">
        <f t="shared" ref="F412:F425" si="188">IFERROR(VLOOKUP(C412,Tabla_Insumos,3,FALSE),0)</f>
        <v>0</v>
      </c>
      <c r="G412" s="331">
        <f>ROUND(E412*F412,2)</f>
        <v>0</v>
      </c>
    </row>
    <row r="413" spans="1:7" s="326" customFormat="1" ht="24" customHeight="1" x14ac:dyDescent="0.2">
      <c r="A413" s="341" t="str">
        <f t="shared" ref="A413:A425" si="189">IFERROR(VLOOKUP(C413,Tabla_Insumos,4,FALSE),"")</f>
        <v/>
      </c>
      <c r="B413" s="341" t="str">
        <f t="shared" ref="B413:B425" si="190">IFERROR(VLOOKUP(C413,Tabla_Insumos,5,FALSE),"")</f>
        <v/>
      </c>
      <c r="C413" s="351"/>
      <c r="D413" s="304" t="str">
        <f t="shared" ref="D413:D425" si="191">IFERROR(VLOOKUP(C413,Tabla_Insumos,2,FALSE),"")</f>
        <v/>
      </c>
      <c r="E413" s="308"/>
      <c r="F413" s="331">
        <f t="shared" si="188"/>
        <v>0</v>
      </c>
      <c r="G413" s="331">
        <f t="shared" ref="G413:G425" si="192">ROUND(E413*F413,2)</f>
        <v>0</v>
      </c>
    </row>
    <row r="414" spans="1:7" s="326" customFormat="1" ht="24" customHeight="1" x14ac:dyDescent="0.2">
      <c r="A414" s="341" t="str">
        <f t="shared" si="189"/>
        <v/>
      </c>
      <c r="B414" s="341" t="str">
        <f t="shared" si="190"/>
        <v/>
      </c>
      <c r="C414" s="351"/>
      <c r="D414" s="304" t="str">
        <f t="shared" si="191"/>
        <v/>
      </c>
      <c r="E414" s="308"/>
      <c r="F414" s="331">
        <f t="shared" si="188"/>
        <v>0</v>
      </c>
      <c r="G414" s="331">
        <f t="shared" si="192"/>
        <v>0</v>
      </c>
    </row>
    <row r="415" spans="1:7" s="326" customFormat="1" ht="24" customHeight="1" x14ac:dyDescent="0.2">
      <c r="A415" s="341" t="str">
        <f t="shared" si="189"/>
        <v/>
      </c>
      <c r="B415" s="341" t="str">
        <f t="shared" si="190"/>
        <v/>
      </c>
      <c r="C415" s="351"/>
      <c r="D415" s="304" t="str">
        <f t="shared" si="191"/>
        <v/>
      </c>
      <c r="E415" s="308"/>
      <c r="F415" s="331">
        <f t="shared" si="188"/>
        <v>0</v>
      </c>
      <c r="G415" s="331">
        <f t="shared" si="192"/>
        <v>0</v>
      </c>
    </row>
    <row r="416" spans="1:7" s="326" customFormat="1" ht="24" customHeight="1" x14ac:dyDescent="0.2">
      <c r="A416" s="341" t="str">
        <f t="shared" si="189"/>
        <v/>
      </c>
      <c r="B416" s="341" t="str">
        <f t="shared" si="190"/>
        <v/>
      </c>
      <c r="C416" s="351"/>
      <c r="D416" s="304" t="str">
        <f t="shared" si="191"/>
        <v/>
      </c>
      <c r="E416" s="308"/>
      <c r="F416" s="331">
        <f t="shared" si="188"/>
        <v>0</v>
      </c>
      <c r="G416" s="331">
        <f t="shared" si="192"/>
        <v>0</v>
      </c>
    </row>
    <row r="417" spans="1:7" s="326" customFormat="1" ht="24" customHeight="1" x14ac:dyDescent="0.2">
      <c r="A417" s="341" t="str">
        <f t="shared" si="189"/>
        <v/>
      </c>
      <c r="B417" s="341" t="str">
        <f t="shared" si="190"/>
        <v/>
      </c>
      <c r="C417" s="351"/>
      <c r="D417" s="304" t="str">
        <f t="shared" si="191"/>
        <v/>
      </c>
      <c r="E417" s="308"/>
      <c r="F417" s="331">
        <f t="shared" si="188"/>
        <v>0</v>
      </c>
      <c r="G417" s="331">
        <f t="shared" si="192"/>
        <v>0</v>
      </c>
    </row>
    <row r="418" spans="1:7" s="326" customFormat="1" ht="24" customHeight="1" x14ac:dyDescent="0.2">
      <c r="A418" s="341" t="str">
        <f t="shared" si="189"/>
        <v/>
      </c>
      <c r="B418" s="341" t="str">
        <f t="shared" si="190"/>
        <v/>
      </c>
      <c r="C418" s="351"/>
      <c r="D418" s="304" t="str">
        <f t="shared" si="191"/>
        <v/>
      </c>
      <c r="E418" s="308"/>
      <c r="F418" s="331">
        <f t="shared" si="188"/>
        <v>0</v>
      </c>
      <c r="G418" s="331">
        <f t="shared" si="192"/>
        <v>0</v>
      </c>
    </row>
    <row r="419" spans="1:7" s="326" customFormat="1" ht="24" customHeight="1" x14ac:dyDescent="0.2">
      <c r="A419" s="341" t="str">
        <f t="shared" si="189"/>
        <v/>
      </c>
      <c r="B419" s="341" t="str">
        <f t="shared" si="190"/>
        <v/>
      </c>
      <c r="C419" s="351"/>
      <c r="D419" s="304" t="str">
        <f t="shared" si="191"/>
        <v/>
      </c>
      <c r="E419" s="308"/>
      <c r="F419" s="331">
        <f t="shared" si="188"/>
        <v>0</v>
      </c>
      <c r="G419" s="331">
        <f t="shared" si="192"/>
        <v>0</v>
      </c>
    </row>
    <row r="420" spans="1:7" s="326" customFormat="1" ht="24" customHeight="1" x14ac:dyDescent="0.2">
      <c r="A420" s="341" t="str">
        <f t="shared" si="189"/>
        <v/>
      </c>
      <c r="B420" s="341" t="str">
        <f t="shared" si="190"/>
        <v/>
      </c>
      <c r="C420" s="351"/>
      <c r="D420" s="304" t="str">
        <f t="shared" si="191"/>
        <v/>
      </c>
      <c r="E420" s="308"/>
      <c r="F420" s="331">
        <f t="shared" si="188"/>
        <v>0</v>
      </c>
      <c r="G420" s="331">
        <f t="shared" si="192"/>
        <v>0</v>
      </c>
    </row>
    <row r="421" spans="1:7" s="326" customFormat="1" ht="24" customHeight="1" x14ac:dyDescent="0.2">
      <c r="A421" s="341" t="str">
        <f t="shared" si="189"/>
        <v/>
      </c>
      <c r="B421" s="341" t="str">
        <f t="shared" si="190"/>
        <v/>
      </c>
      <c r="C421" s="351"/>
      <c r="D421" s="304" t="str">
        <f t="shared" si="191"/>
        <v/>
      </c>
      <c r="E421" s="308"/>
      <c r="F421" s="331">
        <f t="shared" si="188"/>
        <v>0</v>
      </c>
      <c r="G421" s="331">
        <f t="shared" si="192"/>
        <v>0</v>
      </c>
    </row>
    <row r="422" spans="1:7" s="326" customFormat="1" ht="24" customHeight="1" x14ac:dyDescent="0.2">
      <c r="A422" s="341" t="str">
        <f t="shared" si="189"/>
        <v/>
      </c>
      <c r="B422" s="341" t="str">
        <f t="shared" si="190"/>
        <v/>
      </c>
      <c r="C422" s="351"/>
      <c r="D422" s="304" t="str">
        <f t="shared" si="191"/>
        <v/>
      </c>
      <c r="E422" s="308"/>
      <c r="F422" s="331">
        <f t="shared" si="188"/>
        <v>0</v>
      </c>
      <c r="G422" s="331">
        <f t="shared" si="192"/>
        <v>0</v>
      </c>
    </row>
    <row r="423" spans="1:7" s="326" customFormat="1" ht="24" customHeight="1" x14ac:dyDescent="0.2">
      <c r="A423" s="341" t="str">
        <f t="shared" si="189"/>
        <v/>
      </c>
      <c r="B423" s="341" t="str">
        <f t="shared" si="190"/>
        <v/>
      </c>
      <c r="C423" s="351"/>
      <c r="D423" s="304" t="str">
        <f t="shared" si="191"/>
        <v/>
      </c>
      <c r="E423" s="308"/>
      <c r="F423" s="331">
        <f t="shared" si="188"/>
        <v>0</v>
      </c>
      <c r="G423" s="331">
        <f t="shared" si="192"/>
        <v>0</v>
      </c>
    </row>
    <row r="424" spans="1:7" s="326" customFormat="1" ht="24" customHeight="1" x14ac:dyDescent="0.2">
      <c r="A424" s="341" t="str">
        <f t="shared" si="189"/>
        <v/>
      </c>
      <c r="B424" s="341" t="str">
        <f t="shared" si="190"/>
        <v/>
      </c>
      <c r="C424" s="351"/>
      <c r="D424" s="304" t="str">
        <f t="shared" si="191"/>
        <v/>
      </c>
      <c r="E424" s="308"/>
      <c r="F424" s="331">
        <f t="shared" si="188"/>
        <v>0</v>
      </c>
      <c r="G424" s="331">
        <f t="shared" si="192"/>
        <v>0</v>
      </c>
    </row>
    <row r="425" spans="1:7" s="326" customFormat="1" ht="24" customHeight="1" x14ac:dyDescent="0.2">
      <c r="A425" s="341" t="str">
        <f t="shared" si="189"/>
        <v/>
      </c>
      <c r="B425" s="341" t="str">
        <f t="shared" si="190"/>
        <v/>
      </c>
      <c r="C425" s="351"/>
      <c r="D425" s="304" t="str">
        <f t="shared" si="191"/>
        <v/>
      </c>
      <c r="E425" s="308"/>
      <c r="F425" s="332">
        <f t="shared" si="188"/>
        <v>0</v>
      </c>
      <c r="G425" s="331">
        <f t="shared" si="192"/>
        <v>0</v>
      </c>
    </row>
    <row r="426" spans="1:7" ht="24" customHeight="1" x14ac:dyDescent="0.2">
      <c r="A426" s="342"/>
      <c r="E426" s="310"/>
      <c r="F426" s="325" t="s">
        <v>29</v>
      </c>
      <c r="G426" s="352">
        <f>SUBTOTAL(9,G412:G425)</f>
        <v>0</v>
      </c>
    </row>
    <row r="427" spans="1:7" ht="24" customHeight="1" x14ac:dyDescent="0.2">
      <c r="A427" s="342"/>
      <c r="C427" s="74" t="s">
        <v>603</v>
      </c>
      <c r="E427" s="310"/>
      <c r="G427" s="324"/>
    </row>
    <row r="428" spans="1:7" s="326" customFormat="1" ht="24" customHeight="1" x14ac:dyDescent="0.2">
      <c r="A428" s="341" t="str">
        <f t="shared" ref="A428:A433" si="193">IFERROR(VLOOKUP(C428,Tabla_Insumos,4,FALSE),"")</f>
        <v/>
      </c>
      <c r="B428" s="341">
        <f t="shared" ref="B428:B433" si="194">IFERROR(VLOOKUP(A428,Tabla_Indices,5,FALSE),"")</f>
        <v>0</v>
      </c>
      <c r="C428" s="350"/>
      <c r="D428" s="306" t="str">
        <f t="shared" ref="D428:D433" si="195">IFERROR(VLOOKUP(C428,Tabla_Insumos,2,FALSE),"")</f>
        <v/>
      </c>
      <c r="E428" s="305"/>
      <c r="F428" s="331">
        <f t="shared" ref="F428:F435" si="196">IFERROR(VLOOKUP(C428,Tabla_Insumos,3,FALSE),0)</f>
        <v>0</v>
      </c>
      <c r="G428" s="331">
        <f>ROUND(E428*F428,2)</f>
        <v>0</v>
      </c>
    </row>
    <row r="429" spans="1:7" s="326" customFormat="1" ht="24" customHeight="1" x14ac:dyDescent="0.2">
      <c r="A429" s="341" t="str">
        <f t="shared" si="193"/>
        <v/>
      </c>
      <c r="B429" s="341">
        <f t="shared" si="194"/>
        <v>0</v>
      </c>
      <c r="C429" s="350"/>
      <c r="D429" s="306" t="str">
        <f t="shared" si="195"/>
        <v/>
      </c>
      <c r="E429" s="305"/>
      <c r="F429" s="331">
        <f t="shared" si="196"/>
        <v>0</v>
      </c>
      <c r="G429" s="331">
        <f>ROUND(E429*F429,2)</f>
        <v>0</v>
      </c>
    </row>
    <row r="430" spans="1:7" s="326" customFormat="1" ht="24" customHeight="1" x14ac:dyDescent="0.2">
      <c r="A430" s="341" t="str">
        <f t="shared" si="193"/>
        <v/>
      </c>
      <c r="B430" s="341">
        <f t="shared" si="194"/>
        <v>0</v>
      </c>
      <c r="C430" s="350"/>
      <c r="D430" s="306" t="str">
        <f t="shared" si="195"/>
        <v/>
      </c>
      <c r="E430" s="305"/>
      <c r="F430" s="331">
        <f t="shared" si="196"/>
        <v>0</v>
      </c>
      <c r="G430" s="331">
        <f t="shared" ref="G430:G435" si="197">ROUND(E430*F430,2)</f>
        <v>0</v>
      </c>
    </row>
    <row r="431" spans="1:7" s="326" customFormat="1" ht="24" customHeight="1" x14ac:dyDescent="0.2">
      <c r="A431" s="341" t="str">
        <f t="shared" si="193"/>
        <v/>
      </c>
      <c r="B431" s="341">
        <f t="shared" si="194"/>
        <v>0</v>
      </c>
      <c r="C431" s="350"/>
      <c r="D431" s="306" t="str">
        <f t="shared" si="195"/>
        <v/>
      </c>
      <c r="E431" s="305"/>
      <c r="F431" s="331">
        <f t="shared" si="196"/>
        <v>0</v>
      </c>
      <c r="G431" s="331">
        <f t="shared" si="197"/>
        <v>0</v>
      </c>
    </row>
    <row r="432" spans="1:7" s="326" customFormat="1" ht="24" customHeight="1" x14ac:dyDescent="0.2">
      <c r="A432" s="341" t="str">
        <f t="shared" si="193"/>
        <v/>
      </c>
      <c r="B432" s="341">
        <f t="shared" si="194"/>
        <v>0</v>
      </c>
      <c r="C432" s="350"/>
      <c r="D432" s="306" t="str">
        <f t="shared" si="195"/>
        <v/>
      </c>
      <c r="E432" s="305"/>
      <c r="F432" s="331">
        <f t="shared" si="196"/>
        <v>0</v>
      </c>
      <c r="G432" s="331">
        <f t="shared" si="197"/>
        <v>0</v>
      </c>
    </row>
    <row r="433" spans="1:7" s="326" customFormat="1" ht="24" customHeight="1" x14ac:dyDescent="0.2">
      <c r="A433" s="341" t="str">
        <f t="shared" si="193"/>
        <v/>
      </c>
      <c r="B433" s="341">
        <f t="shared" si="194"/>
        <v>0</v>
      </c>
      <c r="C433" s="350"/>
      <c r="D433" s="306" t="str">
        <f t="shared" si="195"/>
        <v/>
      </c>
      <c r="E433" s="305"/>
      <c r="F433" s="331">
        <f t="shared" si="196"/>
        <v>0</v>
      </c>
      <c r="G433" s="331">
        <f t="shared" si="197"/>
        <v>0</v>
      </c>
    </row>
    <row r="434" spans="1:7" s="326" customFormat="1" ht="24" customHeight="1" x14ac:dyDescent="0.2">
      <c r="A434" s="341" t="str">
        <f t="shared" ref="A434:A435" si="198">IFERROR(VLOOKUP(C434,Tabla_Insumos,4,FALSE),"")</f>
        <v/>
      </c>
      <c r="B434" s="341">
        <f t="shared" ref="B434:B435" si="199">IFERROR(VLOOKUP(A434,Tabla_Indices,5,FALSE),"")</f>
        <v>0</v>
      </c>
      <c r="C434" s="351"/>
      <c r="D434" s="304" t="str">
        <f t="shared" ref="D434:D435" si="200">IFERROR(VLOOKUP(C434,Tabla_Insumos,2,FALSE),"")</f>
        <v/>
      </c>
      <c r="E434" s="308"/>
      <c r="F434" s="331">
        <f t="shared" si="196"/>
        <v>0</v>
      </c>
      <c r="G434" s="331">
        <f t="shared" si="197"/>
        <v>0</v>
      </c>
    </row>
    <row r="435" spans="1:7" s="326" customFormat="1" ht="24" customHeight="1" x14ac:dyDescent="0.2">
      <c r="A435" s="341" t="str">
        <f t="shared" si="198"/>
        <v/>
      </c>
      <c r="B435" s="341">
        <f t="shared" si="199"/>
        <v>0</v>
      </c>
      <c r="C435" s="351"/>
      <c r="D435" s="304" t="str">
        <f t="shared" si="200"/>
        <v/>
      </c>
      <c r="E435" s="308"/>
      <c r="F435" s="331">
        <f t="shared" si="196"/>
        <v>0</v>
      </c>
      <c r="G435" s="331">
        <f t="shared" si="197"/>
        <v>0</v>
      </c>
    </row>
    <row r="436" spans="1:7" ht="24" customHeight="1" x14ac:dyDescent="0.2">
      <c r="A436" s="342"/>
      <c r="E436" s="310"/>
      <c r="F436" s="325" t="s">
        <v>30</v>
      </c>
      <c r="G436" s="352">
        <f>SUBTOTAL(9,G428:G435)</f>
        <v>0</v>
      </c>
    </row>
    <row r="437" spans="1:7" ht="24" customHeight="1" x14ac:dyDescent="0.2">
      <c r="A437" s="342"/>
      <c r="C437" s="74" t="s">
        <v>604</v>
      </c>
      <c r="E437" s="310"/>
      <c r="G437" s="324"/>
    </row>
    <row r="438" spans="1:7" s="326" customFormat="1" ht="24" customHeight="1" x14ac:dyDescent="0.2">
      <c r="A438" s="341" t="str">
        <f t="shared" ref="A438:A439" si="201">IFERROR(VLOOKUP(C438,Tabla_Insumos,4,FALSE),"")</f>
        <v/>
      </c>
      <c r="B438" s="341" t="str">
        <f t="shared" ref="B438:B439" si="202">IFERROR(VLOOKUP(C438,Tabla_Insumos,5,FALSE),"")</f>
        <v/>
      </c>
      <c r="C438" s="350"/>
      <c r="D438" s="306" t="str">
        <f t="shared" ref="D438:D439" si="203">IFERROR(VLOOKUP(C438,Tabla_Insumos,2,FALSE),"")</f>
        <v/>
      </c>
      <c r="E438" s="305"/>
      <c r="F438" s="331">
        <f t="shared" ref="F438:F446" si="204">IFERROR(VLOOKUP(C438,Tabla_Insumos,3,FALSE),0)</f>
        <v>0</v>
      </c>
      <c r="G438" s="331">
        <f t="shared" ref="G438:G446" si="205">ROUND(E438*F438,2)</f>
        <v>0</v>
      </c>
    </row>
    <row r="439" spans="1:7" s="326" customFormat="1" ht="24" customHeight="1" x14ac:dyDescent="0.2">
      <c r="A439" s="341" t="str">
        <f t="shared" si="201"/>
        <v/>
      </c>
      <c r="B439" s="341" t="str">
        <f t="shared" si="202"/>
        <v/>
      </c>
      <c r="C439" s="350"/>
      <c r="D439" s="306" t="str">
        <f t="shared" si="203"/>
        <v/>
      </c>
      <c r="E439" s="305"/>
      <c r="F439" s="331">
        <f t="shared" si="204"/>
        <v>0</v>
      </c>
      <c r="G439" s="331">
        <f t="shared" si="205"/>
        <v>0</v>
      </c>
    </row>
    <row r="440" spans="1:7" s="326" customFormat="1" ht="24" customHeight="1" x14ac:dyDescent="0.2">
      <c r="A440" s="341" t="str">
        <f t="shared" ref="A440:A446" si="206">IFERROR(VLOOKUP(C440,Tabla_Insumos,4,FALSE),"")</f>
        <v/>
      </c>
      <c r="B440" s="341" t="str">
        <f t="shared" ref="B440:B446" si="207">IFERROR(VLOOKUP(C440,Tabla_Insumos,5,FALSE),"")</f>
        <v/>
      </c>
      <c r="C440" s="351"/>
      <c r="D440" s="304" t="str">
        <f t="shared" ref="D440:D446" si="208">IFERROR(VLOOKUP(C440,Tabla_Insumos,2,FALSE),"")</f>
        <v/>
      </c>
      <c r="E440" s="308"/>
      <c r="F440" s="331">
        <f t="shared" si="204"/>
        <v>0</v>
      </c>
      <c r="G440" s="331">
        <f t="shared" si="205"/>
        <v>0</v>
      </c>
    </row>
    <row r="441" spans="1:7" s="326" customFormat="1" ht="24" customHeight="1" x14ac:dyDescent="0.2">
      <c r="A441" s="341" t="str">
        <f t="shared" si="206"/>
        <v/>
      </c>
      <c r="B441" s="341" t="str">
        <f t="shared" si="207"/>
        <v/>
      </c>
      <c r="C441" s="351"/>
      <c r="D441" s="304" t="str">
        <f t="shared" si="208"/>
        <v/>
      </c>
      <c r="E441" s="308"/>
      <c r="F441" s="331">
        <f t="shared" si="204"/>
        <v>0</v>
      </c>
      <c r="G441" s="331">
        <f t="shared" si="205"/>
        <v>0</v>
      </c>
    </row>
    <row r="442" spans="1:7" s="326" customFormat="1" ht="24" customHeight="1" x14ac:dyDescent="0.2">
      <c r="A442" s="341" t="str">
        <f t="shared" si="206"/>
        <v/>
      </c>
      <c r="B442" s="341" t="str">
        <f t="shared" si="207"/>
        <v/>
      </c>
      <c r="C442" s="351"/>
      <c r="D442" s="304" t="str">
        <f t="shared" si="208"/>
        <v/>
      </c>
      <c r="E442" s="308"/>
      <c r="F442" s="331">
        <f t="shared" si="204"/>
        <v>0</v>
      </c>
      <c r="G442" s="331">
        <f t="shared" si="205"/>
        <v>0</v>
      </c>
    </row>
    <row r="443" spans="1:7" s="326" customFormat="1" ht="24" customHeight="1" x14ac:dyDescent="0.2">
      <c r="A443" s="341" t="str">
        <f t="shared" si="206"/>
        <v/>
      </c>
      <c r="B443" s="341" t="str">
        <f t="shared" si="207"/>
        <v/>
      </c>
      <c r="C443" s="351"/>
      <c r="D443" s="304" t="str">
        <f t="shared" si="208"/>
        <v/>
      </c>
      <c r="E443" s="308"/>
      <c r="F443" s="331">
        <f t="shared" si="204"/>
        <v>0</v>
      </c>
      <c r="G443" s="331">
        <f t="shared" si="205"/>
        <v>0</v>
      </c>
    </row>
    <row r="444" spans="1:7" s="326" customFormat="1" ht="24" customHeight="1" x14ac:dyDescent="0.2">
      <c r="A444" s="341" t="str">
        <f t="shared" si="206"/>
        <v/>
      </c>
      <c r="B444" s="341" t="str">
        <f t="shared" si="207"/>
        <v/>
      </c>
      <c r="C444" s="351"/>
      <c r="D444" s="304" t="str">
        <f t="shared" si="208"/>
        <v/>
      </c>
      <c r="E444" s="308"/>
      <c r="F444" s="331">
        <f t="shared" si="204"/>
        <v>0</v>
      </c>
      <c r="G444" s="331">
        <f t="shared" si="205"/>
        <v>0</v>
      </c>
    </row>
    <row r="445" spans="1:7" s="326" customFormat="1" ht="24" customHeight="1" x14ac:dyDescent="0.2">
      <c r="A445" s="341" t="str">
        <f t="shared" si="206"/>
        <v/>
      </c>
      <c r="B445" s="341" t="str">
        <f t="shared" si="207"/>
        <v/>
      </c>
      <c r="C445" s="351"/>
      <c r="D445" s="304" t="str">
        <f t="shared" si="208"/>
        <v/>
      </c>
      <c r="E445" s="308"/>
      <c r="F445" s="331">
        <f t="shared" si="204"/>
        <v>0</v>
      </c>
      <c r="G445" s="331">
        <f t="shared" si="205"/>
        <v>0</v>
      </c>
    </row>
    <row r="446" spans="1:7" s="326" customFormat="1" ht="24" customHeight="1" x14ac:dyDescent="0.2">
      <c r="A446" s="341" t="str">
        <f t="shared" si="206"/>
        <v/>
      </c>
      <c r="B446" s="341" t="str">
        <f t="shared" si="207"/>
        <v/>
      </c>
      <c r="C446" s="351"/>
      <c r="D446" s="304" t="str">
        <f t="shared" si="208"/>
        <v/>
      </c>
      <c r="E446" s="308"/>
      <c r="F446" s="331">
        <f t="shared" si="204"/>
        <v>0</v>
      </c>
      <c r="G446" s="331">
        <f t="shared" si="205"/>
        <v>0</v>
      </c>
    </row>
    <row r="447" spans="1:7" ht="24" customHeight="1" x14ac:dyDescent="0.2">
      <c r="A447" s="343"/>
      <c r="E447" s="310"/>
      <c r="F447" s="325" t="s">
        <v>31</v>
      </c>
      <c r="G447" s="352">
        <f>SUBTOTAL(9,G438:G446)</f>
        <v>0</v>
      </c>
    </row>
    <row r="448" spans="1:7" ht="24" customHeight="1" x14ac:dyDescent="0.2">
      <c r="A448" s="342"/>
      <c r="E448" s="310"/>
      <c r="G448" s="324"/>
    </row>
    <row r="449" spans="1:7" ht="24" customHeight="1" x14ac:dyDescent="0.2">
      <c r="A449" s="344">
        <f>B407</f>
        <v>9</v>
      </c>
      <c r="B449" s="131" t="str">
        <f>C407</f>
        <v>Recambio de Luminarias y conductor en torre N°5</v>
      </c>
      <c r="C449" s="327"/>
      <c r="D449" s="327" t="s">
        <v>32</v>
      </c>
      <c r="E449" s="328"/>
      <c r="F449" s="355" t="s">
        <v>33</v>
      </c>
      <c r="G449" s="356">
        <f>SUBTOTAL(9,G412:G448)</f>
        <v>0</v>
      </c>
    </row>
    <row r="451" spans="1:7" ht="24" customHeight="1" x14ac:dyDescent="0.2">
      <c r="A451" s="333" t="s">
        <v>35</v>
      </c>
      <c r="B451" s="334"/>
      <c r="C451" s="133"/>
      <c r="D451" s="133"/>
      <c r="E451" s="133"/>
      <c r="F451" s="133"/>
      <c r="G451" s="345"/>
    </row>
    <row r="452" spans="1:7" ht="24" customHeight="1" x14ac:dyDescent="0.2">
      <c r="A452" s="336" t="s">
        <v>600</v>
      </c>
      <c r="B452" s="337" t="str">
        <f>Comitente</f>
        <v>Dirección de Recursos Energéticos</v>
      </c>
      <c r="C452" s="346"/>
      <c r="D452" s="74"/>
      <c r="E452" s="74"/>
      <c r="F452" s="320"/>
      <c r="G452" s="321"/>
    </row>
    <row r="453" spans="1:7" ht="24" customHeight="1" x14ac:dyDescent="0.2">
      <c r="A453" s="336" t="s">
        <v>601</v>
      </c>
      <c r="B453" s="337">
        <f>Contratista</f>
        <v>0</v>
      </c>
      <c r="C453" s="347"/>
      <c r="D453" s="347"/>
      <c r="E453" s="347"/>
      <c r="F453" s="320"/>
      <c r="G453" s="321"/>
    </row>
    <row r="454" spans="1:7" ht="24" customHeight="1" x14ac:dyDescent="0.2">
      <c r="A454" s="336" t="s">
        <v>22</v>
      </c>
      <c r="B454" s="337" t="str">
        <f>Obra</f>
        <v>REFACCIÓN Y ACONDICIONAMIENTO DE INSTALACIONES ELÉCTRICAS EN EL CENTRO DE OPERACIONES DE LA PRESA QUEBRADA DE ULLUM</v>
      </c>
      <c r="C454" s="347"/>
      <c r="D454" s="347"/>
      <c r="E454" s="347"/>
      <c r="F454" s="320" t="s">
        <v>36</v>
      </c>
      <c r="G454" s="348">
        <f>Fecha_Base</f>
        <v>0</v>
      </c>
    </row>
    <row r="455" spans="1:7" ht="24" customHeight="1" x14ac:dyDescent="0.2">
      <c r="A455" s="338" t="s">
        <v>599</v>
      </c>
      <c r="B455" s="151" t="str">
        <f>Ubicación</f>
        <v>Dpto. Ullum</v>
      </c>
      <c r="C455" s="74"/>
      <c r="E455" s="310"/>
      <c r="G455" s="324"/>
    </row>
    <row r="456" spans="1:7" ht="24" customHeight="1" x14ac:dyDescent="0.2">
      <c r="A456" s="338" t="s">
        <v>37</v>
      </c>
      <c r="B456" s="322" t="str">
        <f>IFERROR(VALUE(LEFT(B457,FIND(".",B457)-1)),"")</f>
        <v/>
      </c>
      <c r="C456" s="70" t="str">
        <f>IFERROR(VLOOKUP(B456,Tabla_CyP,2,FALSE),"")</f>
        <v/>
      </c>
      <c r="E456" s="310"/>
      <c r="G456" s="324"/>
    </row>
    <row r="457" spans="1:7" ht="24" customHeight="1" x14ac:dyDescent="0.2">
      <c r="A457" s="338" t="s">
        <v>23</v>
      </c>
      <c r="B457" s="323">
        <f>IFERROR(VLOOKUP(COUNTIF($A$1:A457,"ANALISIS DE PRECIOS"),Tabla_NumeroItem,2,FALSE),"")</f>
        <v>10</v>
      </c>
      <c r="C457" s="70" t="str">
        <f>IFERROR(VLOOKUP(B457,Tabla_CyP,2,FALSE),"")</f>
        <v xml:space="preserve"> Reparación del sistema luminarias sobre el coronamiento</v>
      </c>
      <c r="E457" s="310"/>
      <c r="F457" s="320" t="s">
        <v>24</v>
      </c>
      <c r="G457" s="324" t="str">
        <f>IFERROR(VLOOKUP(B457,Tabla_CyP,4,FALSE),"")</f>
        <v>Uni.</v>
      </c>
    </row>
    <row r="458" spans="1:7" ht="24" customHeight="1" x14ac:dyDescent="0.2">
      <c r="A458" s="338"/>
      <c r="B458" s="151"/>
      <c r="E458" s="310"/>
      <c r="G458" s="324"/>
    </row>
    <row r="459" spans="1:7" ht="24" customHeight="1" x14ac:dyDescent="0.2">
      <c r="A459" s="402" t="s">
        <v>505</v>
      </c>
      <c r="B459" s="403"/>
      <c r="C459" s="404" t="s">
        <v>0</v>
      </c>
      <c r="D459" s="404" t="s">
        <v>25</v>
      </c>
      <c r="E459" s="406" t="s">
        <v>26</v>
      </c>
      <c r="F459" s="400" t="s">
        <v>27</v>
      </c>
      <c r="G459" s="400" t="s">
        <v>28</v>
      </c>
    </row>
    <row r="460" spans="1:7" ht="24" customHeight="1" x14ac:dyDescent="0.2">
      <c r="A460" s="339" t="s">
        <v>506</v>
      </c>
      <c r="B460" s="339" t="s">
        <v>507</v>
      </c>
      <c r="C460" s="405"/>
      <c r="D460" s="405"/>
      <c r="E460" s="407"/>
      <c r="F460" s="401"/>
      <c r="G460" s="401"/>
    </row>
    <row r="461" spans="1:7" ht="24" customHeight="1" x14ac:dyDescent="0.2">
      <c r="A461" s="318"/>
      <c r="B461" s="340"/>
      <c r="C461" s="97" t="s">
        <v>602</v>
      </c>
      <c r="D461" s="327"/>
      <c r="E461" s="328"/>
      <c r="F461" s="329"/>
      <c r="G461" s="330"/>
    </row>
    <row r="462" spans="1:7" s="326" customFormat="1" ht="24" customHeight="1" x14ac:dyDescent="0.2">
      <c r="A462" s="341" t="str">
        <f t="shared" ref="A462" si="209">IFERROR(VLOOKUP(C462,Tabla_Insumos,4,FALSE),"")</f>
        <v/>
      </c>
      <c r="B462" s="341" t="str">
        <f>IFERROR(VLOOKUP(C462,Tabla_Insumos,5,FALSE),"")</f>
        <v/>
      </c>
      <c r="C462" s="354"/>
      <c r="D462" s="306" t="str">
        <f t="shared" ref="D462" si="210">IFERROR(VLOOKUP(C462,Tabla_Insumos,2,FALSE),"")</f>
        <v/>
      </c>
      <c r="E462" s="305"/>
      <c r="F462" s="331">
        <f t="shared" ref="F462:F475" si="211">IFERROR(VLOOKUP(C462,Tabla_Insumos,3,FALSE),0)</f>
        <v>0</v>
      </c>
      <c r="G462" s="331">
        <f>ROUND(E462*F462,2)</f>
        <v>0</v>
      </c>
    </row>
    <row r="463" spans="1:7" s="326" customFormat="1" ht="24" customHeight="1" x14ac:dyDescent="0.2">
      <c r="A463" s="341" t="str">
        <f t="shared" ref="A463:A475" si="212">IFERROR(VLOOKUP(C463,Tabla_Insumos,4,FALSE),"")</f>
        <v/>
      </c>
      <c r="B463" s="341" t="str">
        <f t="shared" ref="B463:B475" si="213">IFERROR(VLOOKUP(C463,Tabla_Insumos,5,FALSE),"")</f>
        <v/>
      </c>
      <c r="C463" s="351"/>
      <c r="D463" s="304" t="str">
        <f t="shared" ref="D463:D475" si="214">IFERROR(VLOOKUP(C463,Tabla_Insumos,2,FALSE),"")</f>
        <v/>
      </c>
      <c r="E463" s="308"/>
      <c r="F463" s="331">
        <f t="shared" si="211"/>
        <v>0</v>
      </c>
      <c r="G463" s="331">
        <f t="shared" ref="G463:G475" si="215">ROUND(E463*F463,2)</f>
        <v>0</v>
      </c>
    </row>
    <row r="464" spans="1:7" s="326" customFormat="1" ht="24" customHeight="1" x14ac:dyDescent="0.2">
      <c r="A464" s="341" t="str">
        <f t="shared" si="212"/>
        <v/>
      </c>
      <c r="B464" s="341" t="str">
        <f t="shared" si="213"/>
        <v/>
      </c>
      <c r="C464" s="351"/>
      <c r="D464" s="304" t="str">
        <f t="shared" si="214"/>
        <v/>
      </c>
      <c r="E464" s="308"/>
      <c r="F464" s="331">
        <f t="shared" si="211"/>
        <v>0</v>
      </c>
      <c r="G464" s="331">
        <f t="shared" si="215"/>
        <v>0</v>
      </c>
    </row>
    <row r="465" spans="1:7" s="326" customFormat="1" ht="24" customHeight="1" x14ac:dyDescent="0.2">
      <c r="A465" s="341" t="str">
        <f t="shared" si="212"/>
        <v/>
      </c>
      <c r="B465" s="341" t="str">
        <f t="shared" si="213"/>
        <v/>
      </c>
      <c r="C465" s="351"/>
      <c r="D465" s="304" t="str">
        <f t="shared" si="214"/>
        <v/>
      </c>
      <c r="E465" s="308"/>
      <c r="F465" s="331">
        <f t="shared" si="211"/>
        <v>0</v>
      </c>
      <c r="G465" s="331">
        <f t="shared" si="215"/>
        <v>0</v>
      </c>
    </row>
    <row r="466" spans="1:7" s="326" customFormat="1" ht="24" customHeight="1" x14ac:dyDescent="0.2">
      <c r="A466" s="341" t="str">
        <f t="shared" si="212"/>
        <v/>
      </c>
      <c r="B466" s="341" t="str">
        <f t="shared" si="213"/>
        <v/>
      </c>
      <c r="C466" s="351"/>
      <c r="D466" s="304" t="str">
        <f t="shared" si="214"/>
        <v/>
      </c>
      <c r="E466" s="308"/>
      <c r="F466" s="331">
        <f t="shared" si="211"/>
        <v>0</v>
      </c>
      <c r="G466" s="331">
        <f t="shared" si="215"/>
        <v>0</v>
      </c>
    </row>
    <row r="467" spans="1:7" s="326" customFormat="1" ht="24" customHeight="1" x14ac:dyDescent="0.2">
      <c r="A467" s="341" t="str">
        <f t="shared" si="212"/>
        <v/>
      </c>
      <c r="B467" s="341" t="str">
        <f t="shared" si="213"/>
        <v/>
      </c>
      <c r="C467" s="351"/>
      <c r="D467" s="304" t="str">
        <f t="shared" si="214"/>
        <v/>
      </c>
      <c r="E467" s="308"/>
      <c r="F467" s="331">
        <f t="shared" si="211"/>
        <v>0</v>
      </c>
      <c r="G467" s="331">
        <f t="shared" si="215"/>
        <v>0</v>
      </c>
    </row>
    <row r="468" spans="1:7" s="326" customFormat="1" ht="24" customHeight="1" x14ac:dyDescent="0.2">
      <c r="A468" s="341" t="str">
        <f t="shared" si="212"/>
        <v/>
      </c>
      <c r="B468" s="341" t="str">
        <f t="shared" si="213"/>
        <v/>
      </c>
      <c r="C468" s="351"/>
      <c r="D468" s="304" t="str">
        <f t="shared" si="214"/>
        <v/>
      </c>
      <c r="E468" s="308"/>
      <c r="F468" s="331">
        <f t="shared" si="211"/>
        <v>0</v>
      </c>
      <c r="G468" s="331">
        <f t="shared" si="215"/>
        <v>0</v>
      </c>
    </row>
    <row r="469" spans="1:7" s="326" customFormat="1" ht="24" customHeight="1" x14ac:dyDescent="0.2">
      <c r="A469" s="341" t="str">
        <f t="shared" si="212"/>
        <v/>
      </c>
      <c r="B469" s="341" t="str">
        <f t="shared" si="213"/>
        <v/>
      </c>
      <c r="C469" s="351"/>
      <c r="D469" s="304" t="str">
        <f t="shared" si="214"/>
        <v/>
      </c>
      <c r="E469" s="308"/>
      <c r="F469" s="331">
        <f t="shared" si="211"/>
        <v>0</v>
      </c>
      <c r="G469" s="331">
        <f t="shared" si="215"/>
        <v>0</v>
      </c>
    </row>
    <row r="470" spans="1:7" s="326" customFormat="1" ht="24" customHeight="1" x14ac:dyDescent="0.2">
      <c r="A470" s="341" t="str">
        <f t="shared" si="212"/>
        <v/>
      </c>
      <c r="B470" s="341" t="str">
        <f t="shared" si="213"/>
        <v/>
      </c>
      <c r="C470" s="351"/>
      <c r="D470" s="304" t="str">
        <f t="shared" si="214"/>
        <v/>
      </c>
      <c r="E470" s="308"/>
      <c r="F470" s="331">
        <f t="shared" si="211"/>
        <v>0</v>
      </c>
      <c r="G470" s="331">
        <f t="shared" si="215"/>
        <v>0</v>
      </c>
    </row>
    <row r="471" spans="1:7" s="326" customFormat="1" ht="24" customHeight="1" x14ac:dyDescent="0.2">
      <c r="A471" s="341" t="str">
        <f t="shared" si="212"/>
        <v/>
      </c>
      <c r="B471" s="341" t="str">
        <f t="shared" si="213"/>
        <v/>
      </c>
      <c r="C471" s="351"/>
      <c r="D471" s="304" t="str">
        <f t="shared" si="214"/>
        <v/>
      </c>
      <c r="E471" s="308"/>
      <c r="F471" s="331">
        <f t="shared" si="211"/>
        <v>0</v>
      </c>
      <c r="G471" s="331">
        <f t="shared" si="215"/>
        <v>0</v>
      </c>
    </row>
    <row r="472" spans="1:7" s="326" customFormat="1" ht="24" customHeight="1" x14ac:dyDescent="0.2">
      <c r="A472" s="341" t="str">
        <f t="shared" si="212"/>
        <v/>
      </c>
      <c r="B472" s="341" t="str">
        <f t="shared" si="213"/>
        <v/>
      </c>
      <c r="C472" s="351"/>
      <c r="D472" s="304" t="str">
        <f t="shared" si="214"/>
        <v/>
      </c>
      <c r="E472" s="308"/>
      <c r="F472" s="331">
        <f t="shared" si="211"/>
        <v>0</v>
      </c>
      <c r="G472" s="331">
        <f t="shared" si="215"/>
        <v>0</v>
      </c>
    </row>
    <row r="473" spans="1:7" s="326" customFormat="1" ht="24" customHeight="1" x14ac:dyDescent="0.2">
      <c r="A473" s="341" t="str">
        <f t="shared" si="212"/>
        <v/>
      </c>
      <c r="B473" s="341" t="str">
        <f t="shared" si="213"/>
        <v/>
      </c>
      <c r="C473" s="351"/>
      <c r="D473" s="304" t="str">
        <f t="shared" si="214"/>
        <v/>
      </c>
      <c r="E473" s="308"/>
      <c r="F473" s="331">
        <f t="shared" si="211"/>
        <v>0</v>
      </c>
      <c r="G473" s="331">
        <f t="shared" si="215"/>
        <v>0</v>
      </c>
    </row>
    <row r="474" spans="1:7" s="326" customFormat="1" ht="24" customHeight="1" x14ac:dyDescent="0.2">
      <c r="A474" s="341" t="str">
        <f t="shared" si="212"/>
        <v/>
      </c>
      <c r="B474" s="341" t="str">
        <f t="shared" si="213"/>
        <v/>
      </c>
      <c r="C474" s="351"/>
      <c r="D474" s="304" t="str">
        <f t="shared" si="214"/>
        <v/>
      </c>
      <c r="E474" s="308"/>
      <c r="F474" s="331">
        <f t="shared" si="211"/>
        <v>0</v>
      </c>
      <c r="G474" s="331">
        <f t="shared" si="215"/>
        <v>0</v>
      </c>
    </row>
    <row r="475" spans="1:7" s="326" customFormat="1" ht="24" customHeight="1" x14ac:dyDescent="0.2">
      <c r="A475" s="341" t="str">
        <f t="shared" si="212"/>
        <v/>
      </c>
      <c r="B475" s="341" t="str">
        <f t="shared" si="213"/>
        <v/>
      </c>
      <c r="C475" s="351"/>
      <c r="D475" s="304" t="str">
        <f t="shared" si="214"/>
        <v/>
      </c>
      <c r="E475" s="308"/>
      <c r="F475" s="332">
        <f t="shared" si="211"/>
        <v>0</v>
      </c>
      <c r="G475" s="331">
        <f t="shared" si="215"/>
        <v>0</v>
      </c>
    </row>
    <row r="476" spans="1:7" ht="24" customHeight="1" x14ac:dyDescent="0.2">
      <c r="A476" s="342"/>
      <c r="E476" s="310"/>
      <c r="F476" s="325" t="s">
        <v>29</v>
      </c>
      <c r="G476" s="352">
        <f>SUBTOTAL(9,G462:G475)</f>
        <v>0</v>
      </c>
    </row>
    <row r="477" spans="1:7" ht="24" customHeight="1" x14ac:dyDescent="0.2">
      <c r="A477" s="342"/>
      <c r="C477" s="74" t="s">
        <v>603</v>
      </c>
      <c r="E477" s="310"/>
      <c r="G477" s="324"/>
    </row>
    <row r="478" spans="1:7" s="326" customFormat="1" ht="24" customHeight="1" x14ac:dyDescent="0.2">
      <c r="A478" s="341" t="str">
        <f t="shared" ref="A478:A483" si="216">IFERROR(VLOOKUP(C478,Tabla_Insumos,4,FALSE),"")</f>
        <v/>
      </c>
      <c r="B478" s="341">
        <f t="shared" ref="B478:B483" si="217">IFERROR(VLOOKUP(A478,Tabla_Indices,5,FALSE),"")</f>
        <v>0</v>
      </c>
      <c r="C478" s="350"/>
      <c r="D478" s="306" t="str">
        <f t="shared" ref="D478:D483" si="218">IFERROR(VLOOKUP(C478,Tabla_Insumos,2,FALSE),"")</f>
        <v/>
      </c>
      <c r="E478" s="305"/>
      <c r="F478" s="331">
        <f t="shared" ref="F478:F485" si="219">IFERROR(VLOOKUP(C478,Tabla_Insumos,3,FALSE),0)</f>
        <v>0</v>
      </c>
      <c r="G478" s="331">
        <f>ROUND(E478*F478,2)</f>
        <v>0</v>
      </c>
    </row>
    <row r="479" spans="1:7" s="326" customFormat="1" ht="24" customHeight="1" x14ac:dyDescent="0.2">
      <c r="A479" s="341" t="str">
        <f t="shared" si="216"/>
        <v/>
      </c>
      <c r="B479" s="341">
        <f t="shared" si="217"/>
        <v>0</v>
      </c>
      <c r="C479" s="350"/>
      <c r="D479" s="306" t="str">
        <f t="shared" si="218"/>
        <v/>
      </c>
      <c r="E479" s="305"/>
      <c r="F479" s="331">
        <f t="shared" si="219"/>
        <v>0</v>
      </c>
      <c r="G479" s="331">
        <f>ROUND(E479*F479,2)</f>
        <v>0</v>
      </c>
    </row>
    <row r="480" spans="1:7" s="326" customFormat="1" ht="24" customHeight="1" x14ac:dyDescent="0.2">
      <c r="A480" s="341" t="str">
        <f t="shared" si="216"/>
        <v/>
      </c>
      <c r="B480" s="341">
        <f t="shared" si="217"/>
        <v>0</v>
      </c>
      <c r="C480" s="350"/>
      <c r="D480" s="306" t="str">
        <f t="shared" si="218"/>
        <v/>
      </c>
      <c r="E480" s="305"/>
      <c r="F480" s="331">
        <f t="shared" si="219"/>
        <v>0</v>
      </c>
      <c r="G480" s="331">
        <f t="shared" ref="G480:G485" si="220">ROUND(E480*F480,2)</f>
        <v>0</v>
      </c>
    </row>
    <row r="481" spans="1:7" s="326" customFormat="1" ht="24" customHeight="1" x14ac:dyDescent="0.2">
      <c r="A481" s="341" t="str">
        <f t="shared" si="216"/>
        <v/>
      </c>
      <c r="B481" s="341">
        <f t="shared" si="217"/>
        <v>0</v>
      </c>
      <c r="C481" s="350"/>
      <c r="D481" s="306" t="str">
        <f t="shared" si="218"/>
        <v/>
      </c>
      <c r="E481" s="305"/>
      <c r="F481" s="331">
        <f t="shared" si="219"/>
        <v>0</v>
      </c>
      <c r="G481" s="331">
        <f t="shared" si="220"/>
        <v>0</v>
      </c>
    </row>
    <row r="482" spans="1:7" s="326" customFormat="1" ht="24" customHeight="1" x14ac:dyDescent="0.2">
      <c r="A482" s="341" t="str">
        <f t="shared" si="216"/>
        <v/>
      </c>
      <c r="B482" s="341">
        <f t="shared" si="217"/>
        <v>0</v>
      </c>
      <c r="C482" s="350"/>
      <c r="D482" s="306" t="str">
        <f t="shared" si="218"/>
        <v/>
      </c>
      <c r="E482" s="305"/>
      <c r="F482" s="331">
        <f t="shared" si="219"/>
        <v>0</v>
      </c>
      <c r="G482" s="331">
        <f t="shared" si="220"/>
        <v>0</v>
      </c>
    </row>
    <row r="483" spans="1:7" s="326" customFormat="1" ht="24" customHeight="1" x14ac:dyDescent="0.2">
      <c r="A483" s="341" t="str">
        <f t="shared" si="216"/>
        <v/>
      </c>
      <c r="B483" s="341">
        <f t="shared" si="217"/>
        <v>0</v>
      </c>
      <c r="C483" s="350"/>
      <c r="D483" s="306" t="str">
        <f t="shared" si="218"/>
        <v/>
      </c>
      <c r="E483" s="305"/>
      <c r="F483" s="331">
        <f t="shared" si="219"/>
        <v>0</v>
      </c>
      <c r="G483" s="331">
        <f t="shared" si="220"/>
        <v>0</v>
      </c>
    </row>
    <row r="484" spans="1:7" s="326" customFormat="1" ht="24" customHeight="1" x14ac:dyDescent="0.2">
      <c r="A484" s="341" t="str">
        <f t="shared" ref="A484:A485" si="221">IFERROR(VLOOKUP(C484,Tabla_Insumos,4,FALSE),"")</f>
        <v/>
      </c>
      <c r="B484" s="341">
        <f t="shared" ref="B484:B485" si="222">IFERROR(VLOOKUP(A484,Tabla_Indices,5,FALSE),"")</f>
        <v>0</v>
      </c>
      <c r="C484" s="351"/>
      <c r="D484" s="304" t="str">
        <f t="shared" ref="D484:D485" si="223">IFERROR(VLOOKUP(C484,Tabla_Insumos,2,FALSE),"")</f>
        <v/>
      </c>
      <c r="E484" s="308"/>
      <c r="F484" s="331">
        <f t="shared" si="219"/>
        <v>0</v>
      </c>
      <c r="G484" s="331">
        <f t="shared" si="220"/>
        <v>0</v>
      </c>
    </row>
    <row r="485" spans="1:7" s="326" customFormat="1" ht="24" customHeight="1" x14ac:dyDescent="0.2">
      <c r="A485" s="341" t="str">
        <f t="shared" si="221"/>
        <v/>
      </c>
      <c r="B485" s="341">
        <f t="shared" si="222"/>
        <v>0</v>
      </c>
      <c r="C485" s="351"/>
      <c r="D485" s="304" t="str">
        <f t="shared" si="223"/>
        <v/>
      </c>
      <c r="E485" s="308"/>
      <c r="F485" s="331">
        <f t="shared" si="219"/>
        <v>0</v>
      </c>
      <c r="G485" s="331">
        <f t="shared" si="220"/>
        <v>0</v>
      </c>
    </row>
    <row r="486" spans="1:7" ht="24" customHeight="1" x14ac:dyDescent="0.2">
      <c r="A486" s="342"/>
      <c r="E486" s="310"/>
      <c r="F486" s="325" t="s">
        <v>30</v>
      </c>
      <c r="G486" s="352">
        <f>SUBTOTAL(9,G478:G485)</f>
        <v>0</v>
      </c>
    </row>
    <row r="487" spans="1:7" ht="24" customHeight="1" x14ac:dyDescent="0.2">
      <c r="A487" s="342"/>
      <c r="C487" s="74" t="s">
        <v>604</v>
      </c>
      <c r="E487" s="310"/>
      <c r="G487" s="324"/>
    </row>
    <row r="488" spans="1:7" s="326" customFormat="1" ht="24" customHeight="1" x14ac:dyDescent="0.2">
      <c r="A488" s="341" t="str">
        <f t="shared" ref="A488" si="224">IFERROR(VLOOKUP(C488,Tabla_Insumos,4,FALSE),"")</f>
        <v/>
      </c>
      <c r="B488" s="341" t="str">
        <f t="shared" ref="B488" si="225">IFERROR(VLOOKUP(C488,Tabla_Insumos,5,FALSE),"")</f>
        <v/>
      </c>
      <c r="C488" s="350"/>
      <c r="D488" s="306" t="str">
        <f t="shared" ref="D488" si="226">IFERROR(VLOOKUP(C488,Tabla_Insumos,2,FALSE),"")</f>
        <v/>
      </c>
      <c r="E488" s="305"/>
      <c r="F488" s="331">
        <f t="shared" ref="F488:F496" si="227">IFERROR(VLOOKUP(C488,Tabla_Insumos,3,FALSE),0)</f>
        <v>0</v>
      </c>
      <c r="G488" s="331">
        <f t="shared" ref="G488:G496" si="228">ROUND(E488*F488,2)</f>
        <v>0</v>
      </c>
    </row>
    <row r="489" spans="1:7" s="326" customFormat="1" ht="24" customHeight="1" x14ac:dyDescent="0.2">
      <c r="A489" s="341" t="str">
        <f t="shared" ref="A489:A496" si="229">IFERROR(VLOOKUP(C489,Tabla_Insumos,4,FALSE),"")</f>
        <v/>
      </c>
      <c r="B489" s="341" t="str">
        <f t="shared" ref="B489:B496" si="230">IFERROR(VLOOKUP(C489,Tabla_Insumos,5,FALSE),"")</f>
        <v/>
      </c>
      <c r="C489" s="351"/>
      <c r="D489" s="304" t="str">
        <f t="shared" ref="D489:D496" si="231">IFERROR(VLOOKUP(C489,Tabla_Insumos,2,FALSE),"")</f>
        <v/>
      </c>
      <c r="E489" s="308"/>
      <c r="F489" s="331">
        <f t="shared" si="227"/>
        <v>0</v>
      </c>
      <c r="G489" s="331">
        <f t="shared" si="228"/>
        <v>0</v>
      </c>
    </row>
    <row r="490" spans="1:7" s="326" customFormat="1" ht="24" customHeight="1" x14ac:dyDescent="0.2">
      <c r="A490" s="341" t="str">
        <f t="shared" si="229"/>
        <v/>
      </c>
      <c r="B490" s="341" t="str">
        <f t="shared" si="230"/>
        <v/>
      </c>
      <c r="C490" s="351"/>
      <c r="D490" s="304" t="str">
        <f t="shared" si="231"/>
        <v/>
      </c>
      <c r="E490" s="308"/>
      <c r="F490" s="331">
        <f t="shared" si="227"/>
        <v>0</v>
      </c>
      <c r="G490" s="331">
        <f t="shared" si="228"/>
        <v>0</v>
      </c>
    </row>
    <row r="491" spans="1:7" s="326" customFormat="1" ht="24" customHeight="1" x14ac:dyDescent="0.2">
      <c r="A491" s="341" t="str">
        <f t="shared" si="229"/>
        <v/>
      </c>
      <c r="B491" s="341" t="str">
        <f t="shared" si="230"/>
        <v/>
      </c>
      <c r="C491" s="351"/>
      <c r="D491" s="304" t="str">
        <f t="shared" si="231"/>
        <v/>
      </c>
      <c r="E491" s="308"/>
      <c r="F491" s="331">
        <f t="shared" si="227"/>
        <v>0</v>
      </c>
      <c r="G491" s="331">
        <f t="shared" si="228"/>
        <v>0</v>
      </c>
    </row>
    <row r="492" spans="1:7" s="326" customFormat="1" ht="24" customHeight="1" x14ac:dyDescent="0.2">
      <c r="A492" s="341" t="str">
        <f t="shared" si="229"/>
        <v/>
      </c>
      <c r="B492" s="341" t="str">
        <f t="shared" si="230"/>
        <v/>
      </c>
      <c r="C492" s="351"/>
      <c r="D492" s="304" t="str">
        <f t="shared" si="231"/>
        <v/>
      </c>
      <c r="E492" s="308"/>
      <c r="F492" s="331">
        <f t="shared" si="227"/>
        <v>0</v>
      </c>
      <c r="G492" s="331">
        <f t="shared" si="228"/>
        <v>0</v>
      </c>
    </row>
    <row r="493" spans="1:7" s="326" customFormat="1" ht="24" customHeight="1" x14ac:dyDescent="0.2">
      <c r="A493" s="341" t="str">
        <f t="shared" si="229"/>
        <v/>
      </c>
      <c r="B493" s="341" t="str">
        <f t="shared" si="230"/>
        <v/>
      </c>
      <c r="C493" s="351"/>
      <c r="D493" s="304" t="str">
        <f t="shared" si="231"/>
        <v/>
      </c>
      <c r="E493" s="308"/>
      <c r="F493" s="331">
        <f t="shared" si="227"/>
        <v>0</v>
      </c>
      <c r="G493" s="331">
        <f t="shared" si="228"/>
        <v>0</v>
      </c>
    </row>
    <row r="494" spans="1:7" s="326" customFormat="1" ht="24" customHeight="1" x14ac:dyDescent="0.2">
      <c r="A494" s="341" t="str">
        <f t="shared" si="229"/>
        <v/>
      </c>
      <c r="B494" s="341" t="str">
        <f t="shared" si="230"/>
        <v/>
      </c>
      <c r="C494" s="351"/>
      <c r="D494" s="304" t="str">
        <f t="shared" si="231"/>
        <v/>
      </c>
      <c r="E494" s="308"/>
      <c r="F494" s="331">
        <f t="shared" si="227"/>
        <v>0</v>
      </c>
      <c r="G494" s="331">
        <f t="shared" si="228"/>
        <v>0</v>
      </c>
    </row>
    <row r="495" spans="1:7" s="326" customFormat="1" ht="24" customHeight="1" x14ac:dyDescent="0.2">
      <c r="A495" s="341" t="str">
        <f t="shared" si="229"/>
        <v/>
      </c>
      <c r="B495" s="341" t="str">
        <f t="shared" si="230"/>
        <v/>
      </c>
      <c r="C495" s="351"/>
      <c r="D495" s="304" t="str">
        <f t="shared" si="231"/>
        <v/>
      </c>
      <c r="E495" s="308"/>
      <c r="F495" s="331">
        <f t="shared" si="227"/>
        <v>0</v>
      </c>
      <c r="G495" s="331">
        <f t="shared" si="228"/>
        <v>0</v>
      </c>
    </row>
    <row r="496" spans="1:7" s="326" customFormat="1" ht="24" customHeight="1" x14ac:dyDescent="0.2">
      <c r="A496" s="341" t="str">
        <f t="shared" si="229"/>
        <v/>
      </c>
      <c r="B496" s="341" t="str">
        <f t="shared" si="230"/>
        <v/>
      </c>
      <c r="C496" s="351"/>
      <c r="D496" s="304" t="str">
        <f t="shared" si="231"/>
        <v/>
      </c>
      <c r="E496" s="308"/>
      <c r="F496" s="331">
        <f t="shared" si="227"/>
        <v>0</v>
      </c>
      <c r="G496" s="331">
        <f t="shared" si="228"/>
        <v>0</v>
      </c>
    </row>
    <row r="497" spans="1:7" ht="24" customHeight="1" x14ac:dyDescent="0.2">
      <c r="A497" s="343"/>
      <c r="E497" s="310"/>
      <c r="F497" s="325" t="s">
        <v>31</v>
      </c>
      <c r="G497" s="352">
        <f>SUBTOTAL(9,G488:G496)</f>
        <v>0</v>
      </c>
    </row>
    <row r="498" spans="1:7" ht="24" customHeight="1" x14ac:dyDescent="0.2">
      <c r="A498" s="342"/>
      <c r="E498" s="310"/>
      <c r="G498" s="324"/>
    </row>
    <row r="499" spans="1:7" ht="24" customHeight="1" x14ac:dyDescent="0.2">
      <c r="A499" s="344">
        <f>B457</f>
        <v>10</v>
      </c>
      <c r="B499" s="131" t="str">
        <f>C457</f>
        <v xml:space="preserve"> Reparación del sistema luminarias sobre el coronamiento</v>
      </c>
      <c r="C499" s="327"/>
      <c r="D499" s="327" t="s">
        <v>32</v>
      </c>
      <c r="E499" s="328"/>
      <c r="F499" s="355" t="s">
        <v>33</v>
      </c>
      <c r="G499" s="356">
        <f>SUBTOTAL(9,G462:G498)</f>
        <v>0</v>
      </c>
    </row>
    <row r="501" spans="1:7" ht="24" customHeight="1" x14ac:dyDescent="0.2">
      <c r="A501" s="333" t="s">
        <v>35</v>
      </c>
      <c r="B501" s="334"/>
      <c r="C501" s="133"/>
      <c r="D501" s="133"/>
      <c r="E501" s="133"/>
      <c r="F501" s="133"/>
      <c r="G501" s="345"/>
    </row>
    <row r="502" spans="1:7" ht="24" customHeight="1" x14ac:dyDescent="0.2">
      <c r="A502" s="336" t="s">
        <v>600</v>
      </c>
      <c r="B502" s="337" t="str">
        <f>Comitente</f>
        <v>Dirección de Recursos Energéticos</v>
      </c>
      <c r="C502" s="346"/>
      <c r="D502" s="74"/>
      <c r="E502" s="74"/>
      <c r="F502" s="320"/>
      <c r="G502" s="321"/>
    </row>
    <row r="503" spans="1:7" ht="24" customHeight="1" x14ac:dyDescent="0.2">
      <c r="A503" s="336" t="s">
        <v>601</v>
      </c>
      <c r="B503" s="337">
        <f>Contratista</f>
        <v>0</v>
      </c>
      <c r="C503" s="347"/>
      <c r="D503" s="347"/>
      <c r="E503" s="347"/>
      <c r="F503" s="320"/>
      <c r="G503" s="321"/>
    </row>
    <row r="504" spans="1:7" ht="24" customHeight="1" x14ac:dyDescent="0.2">
      <c r="A504" s="336" t="s">
        <v>22</v>
      </c>
      <c r="B504" s="337" t="str">
        <f>Obra</f>
        <v>REFACCIÓN Y ACONDICIONAMIENTO DE INSTALACIONES ELÉCTRICAS EN EL CENTRO DE OPERACIONES DE LA PRESA QUEBRADA DE ULLUM</v>
      </c>
      <c r="C504" s="347"/>
      <c r="D504" s="347"/>
      <c r="E504" s="347"/>
      <c r="F504" s="320" t="s">
        <v>36</v>
      </c>
      <c r="G504" s="348">
        <f>Fecha_Base</f>
        <v>0</v>
      </c>
    </row>
    <row r="505" spans="1:7" ht="24" customHeight="1" x14ac:dyDescent="0.2">
      <c r="A505" s="338" t="s">
        <v>599</v>
      </c>
      <c r="B505" s="151" t="str">
        <f>Ubicación</f>
        <v>Dpto. Ullum</v>
      </c>
      <c r="C505" s="74"/>
      <c r="E505" s="310"/>
      <c r="G505" s="324"/>
    </row>
    <row r="506" spans="1:7" ht="24" customHeight="1" x14ac:dyDescent="0.2">
      <c r="A506" s="338" t="s">
        <v>37</v>
      </c>
      <c r="B506" s="322" t="str">
        <f>IFERROR(VALUE(LEFT(B507,FIND(".",B507)-1)),"")</f>
        <v/>
      </c>
      <c r="C506" s="70" t="str">
        <f>IFERROR(VLOOKUP(B506,Tabla_CyP,2,FALSE),"")</f>
        <v/>
      </c>
      <c r="E506" s="310"/>
      <c r="G506" s="324"/>
    </row>
    <row r="507" spans="1:7" ht="24" customHeight="1" x14ac:dyDescent="0.2">
      <c r="A507" s="338" t="s">
        <v>23</v>
      </c>
      <c r="B507" s="323">
        <f>IFERROR(VLOOKUP(COUNTIF($A$1:A507,"ANALISIS DE PRECIOS"),Tabla_NumeroItem,2,FALSE),"")</f>
        <v>11</v>
      </c>
      <c r="C507" s="70" t="str">
        <f>IFERROR(VLOOKUP(B507,Tabla_CyP,2,FALSE),"")</f>
        <v>Grupo Eléctrogeno 1</v>
      </c>
      <c r="E507" s="310"/>
      <c r="F507" s="320" t="s">
        <v>24</v>
      </c>
      <c r="G507" s="324" t="str">
        <f>IFERROR(VLOOKUP(B507,Tabla_CyP,4,FALSE),"")</f>
        <v>Uni.</v>
      </c>
    </row>
    <row r="508" spans="1:7" ht="24" customHeight="1" x14ac:dyDescent="0.2">
      <c r="A508" s="338"/>
      <c r="B508" s="151"/>
      <c r="E508" s="310"/>
      <c r="G508" s="324"/>
    </row>
    <row r="509" spans="1:7" ht="24" customHeight="1" x14ac:dyDescent="0.2">
      <c r="A509" s="402" t="s">
        <v>505</v>
      </c>
      <c r="B509" s="403"/>
      <c r="C509" s="404" t="s">
        <v>0</v>
      </c>
      <c r="D509" s="404" t="s">
        <v>25</v>
      </c>
      <c r="E509" s="406" t="s">
        <v>26</v>
      </c>
      <c r="F509" s="400" t="s">
        <v>27</v>
      </c>
      <c r="G509" s="400" t="s">
        <v>28</v>
      </c>
    </row>
    <row r="510" spans="1:7" ht="24" customHeight="1" x14ac:dyDescent="0.2">
      <c r="A510" s="339" t="s">
        <v>506</v>
      </c>
      <c r="B510" s="339" t="s">
        <v>507</v>
      </c>
      <c r="C510" s="405"/>
      <c r="D510" s="405"/>
      <c r="E510" s="407"/>
      <c r="F510" s="401"/>
      <c r="G510" s="401"/>
    </row>
    <row r="511" spans="1:7" ht="24" customHeight="1" x14ac:dyDescent="0.2">
      <c r="A511" s="318"/>
      <c r="B511" s="340"/>
      <c r="C511" s="97" t="s">
        <v>602</v>
      </c>
      <c r="D511" s="327"/>
      <c r="E511" s="328"/>
      <c r="F511" s="329"/>
      <c r="G511" s="330"/>
    </row>
    <row r="512" spans="1:7" s="326" customFormat="1" ht="24" customHeight="1" x14ac:dyDescent="0.2">
      <c r="A512" s="341" t="str">
        <f t="shared" ref="A512" si="232">IFERROR(VLOOKUP(C512,Tabla_Insumos,4,FALSE),"")</f>
        <v/>
      </c>
      <c r="B512" s="341" t="str">
        <f>IFERROR(VLOOKUP(C512,Tabla_Insumos,5,FALSE),"")</f>
        <v/>
      </c>
      <c r="C512" s="354"/>
      <c r="D512" s="306" t="str">
        <f t="shared" ref="D512" si="233">IFERROR(VLOOKUP(C512,Tabla_Insumos,2,FALSE),"")</f>
        <v/>
      </c>
      <c r="E512" s="305"/>
      <c r="F512" s="331">
        <f t="shared" ref="F512:F525" si="234">IFERROR(VLOOKUP(C512,Tabla_Insumos,3,FALSE),0)</f>
        <v>0</v>
      </c>
      <c r="G512" s="331">
        <f>ROUND(E512*F512,2)</f>
        <v>0</v>
      </c>
    </row>
    <row r="513" spans="1:7" s="326" customFormat="1" ht="24" customHeight="1" x14ac:dyDescent="0.2">
      <c r="A513" s="341" t="str">
        <f t="shared" ref="A513:A525" si="235">IFERROR(VLOOKUP(C513,Tabla_Insumos,4,FALSE),"")</f>
        <v/>
      </c>
      <c r="B513" s="341" t="str">
        <f t="shared" ref="B513:B525" si="236">IFERROR(VLOOKUP(C513,Tabla_Insumos,5,FALSE),"")</f>
        <v/>
      </c>
      <c r="C513" s="351"/>
      <c r="D513" s="304" t="str">
        <f t="shared" ref="D513:D525" si="237">IFERROR(VLOOKUP(C513,Tabla_Insumos,2,FALSE),"")</f>
        <v/>
      </c>
      <c r="E513" s="308"/>
      <c r="F513" s="331">
        <f t="shared" si="234"/>
        <v>0</v>
      </c>
      <c r="G513" s="331">
        <f t="shared" ref="G513:G525" si="238">ROUND(E513*F513,2)</f>
        <v>0</v>
      </c>
    </row>
    <row r="514" spans="1:7" s="326" customFormat="1" ht="24" customHeight="1" x14ac:dyDescent="0.2">
      <c r="A514" s="341" t="str">
        <f t="shared" si="235"/>
        <v/>
      </c>
      <c r="B514" s="341" t="str">
        <f t="shared" si="236"/>
        <v/>
      </c>
      <c r="C514" s="351"/>
      <c r="D514" s="304" t="str">
        <f t="shared" si="237"/>
        <v/>
      </c>
      <c r="E514" s="308"/>
      <c r="F514" s="331">
        <f t="shared" si="234"/>
        <v>0</v>
      </c>
      <c r="G514" s="331">
        <f t="shared" si="238"/>
        <v>0</v>
      </c>
    </row>
    <row r="515" spans="1:7" s="326" customFormat="1" ht="24" customHeight="1" x14ac:dyDescent="0.2">
      <c r="A515" s="341" t="str">
        <f t="shared" si="235"/>
        <v/>
      </c>
      <c r="B515" s="341" t="str">
        <f t="shared" si="236"/>
        <v/>
      </c>
      <c r="C515" s="351"/>
      <c r="D515" s="304" t="str">
        <f t="shared" si="237"/>
        <v/>
      </c>
      <c r="E515" s="308"/>
      <c r="F515" s="331">
        <f t="shared" si="234"/>
        <v>0</v>
      </c>
      <c r="G515" s="331">
        <f t="shared" si="238"/>
        <v>0</v>
      </c>
    </row>
    <row r="516" spans="1:7" s="326" customFormat="1" ht="24" customHeight="1" x14ac:dyDescent="0.2">
      <c r="A516" s="341" t="str">
        <f t="shared" si="235"/>
        <v/>
      </c>
      <c r="B516" s="341" t="str">
        <f t="shared" si="236"/>
        <v/>
      </c>
      <c r="C516" s="351"/>
      <c r="D516" s="304" t="str">
        <f t="shared" si="237"/>
        <v/>
      </c>
      <c r="E516" s="308"/>
      <c r="F516" s="331">
        <f t="shared" si="234"/>
        <v>0</v>
      </c>
      <c r="G516" s="331">
        <f t="shared" si="238"/>
        <v>0</v>
      </c>
    </row>
    <row r="517" spans="1:7" s="326" customFormat="1" ht="24" customHeight="1" x14ac:dyDescent="0.2">
      <c r="A517" s="341" t="str">
        <f t="shared" si="235"/>
        <v/>
      </c>
      <c r="B517" s="341" t="str">
        <f t="shared" si="236"/>
        <v/>
      </c>
      <c r="C517" s="351"/>
      <c r="D517" s="304" t="str">
        <f t="shared" si="237"/>
        <v/>
      </c>
      <c r="E517" s="308"/>
      <c r="F517" s="331">
        <f t="shared" si="234"/>
        <v>0</v>
      </c>
      <c r="G517" s="331">
        <f t="shared" si="238"/>
        <v>0</v>
      </c>
    </row>
    <row r="518" spans="1:7" s="326" customFormat="1" ht="24" customHeight="1" x14ac:dyDescent="0.2">
      <c r="A518" s="341" t="str">
        <f t="shared" si="235"/>
        <v/>
      </c>
      <c r="B518" s="341" t="str">
        <f t="shared" si="236"/>
        <v/>
      </c>
      <c r="C518" s="351"/>
      <c r="D518" s="304" t="str">
        <f t="shared" si="237"/>
        <v/>
      </c>
      <c r="E518" s="308"/>
      <c r="F518" s="331">
        <f t="shared" si="234"/>
        <v>0</v>
      </c>
      <c r="G518" s="331">
        <f t="shared" si="238"/>
        <v>0</v>
      </c>
    </row>
    <row r="519" spans="1:7" s="326" customFormat="1" ht="24" customHeight="1" x14ac:dyDescent="0.2">
      <c r="A519" s="341" t="str">
        <f t="shared" si="235"/>
        <v/>
      </c>
      <c r="B519" s="341" t="str">
        <f t="shared" si="236"/>
        <v/>
      </c>
      <c r="C519" s="351"/>
      <c r="D519" s="304" t="str">
        <f t="shared" si="237"/>
        <v/>
      </c>
      <c r="E519" s="308"/>
      <c r="F519" s="331">
        <f t="shared" si="234"/>
        <v>0</v>
      </c>
      <c r="G519" s="331">
        <f t="shared" si="238"/>
        <v>0</v>
      </c>
    </row>
    <row r="520" spans="1:7" s="326" customFormat="1" ht="24" customHeight="1" x14ac:dyDescent="0.2">
      <c r="A520" s="341" t="str">
        <f t="shared" si="235"/>
        <v/>
      </c>
      <c r="B520" s="341" t="str">
        <f t="shared" si="236"/>
        <v/>
      </c>
      <c r="C520" s="351"/>
      <c r="D520" s="304" t="str">
        <f t="shared" si="237"/>
        <v/>
      </c>
      <c r="E520" s="308"/>
      <c r="F520" s="331">
        <f t="shared" si="234"/>
        <v>0</v>
      </c>
      <c r="G520" s="331">
        <f t="shared" si="238"/>
        <v>0</v>
      </c>
    </row>
    <row r="521" spans="1:7" s="326" customFormat="1" ht="24" customHeight="1" x14ac:dyDescent="0.2">
      <c r="A521" s="341" t="str">
        <f t="shared" si="235"/>
        <v/>
      </c>
      <c r="B521" s="341" t="str">
        <f t="shared" si="236"/>
        <v/>
      </c>
      <c r="C521" s="351"/>
      <c r="D521" s="304" t="str">
        <f t="shared" si="237"/>
        <v/>
      </c>
      <c r="E521" s="308"/>
      <c r="F521" s="331">
        <f t="shared" si="234"/>
        <v>0</v>
      </c>
      <c r="G521" s="331">
        <f t="shared" si="238"/>
        <v>0</v>
      </c>
    </row>
    <row r="522" spans="1:7" s="326" customFormat="1" ht="24" customHeight="1" x14ac:dyDescent="0.2">
      <c r="A522" s="341" t="str">
        <f t="shared" si="235"/>
        <v/>
      </c>
      <c r="B522" s="341" t="str">
        <f t="shared" si="236"/>
        <v/>
      </c>
      <c r="C522" s="351"/>
      <c r="D522" s="304" t="str">
        <f t="shared" si="237"/>
        <v/>
      </c>
      <c r="E522" s="308"/>
      <c r="F522" s="331">
        <f t="shared" si="234"/>
        <v>0</v>
      </c>
      <c r="G522" s="331">
        <f t="shared" si="238"/>
        <v>0</v>
      </c>
    </row>
    <row r="523" spans="1:7" s="326" customFormat="1" ht="24" customHeight="1" x14ac:dyDescent="0.2">
      <c r="A523" s="341" t="str">
        <f t="shared" si="235"/>
        <v/>
      </c>
      <c r="B523" s="341" t="str">
        <f t="shared" si="236"/>
        <v/>
      </c>
      <c r="C523" s="351"/>
      <c r="D523" s="304" t="str">
        <f t="shared" si="237"/>
        <v/>
      </c>
      <c r="E523" s="308"/>
      <c r="F523" s="331">
        <f t="shared" si="234"/>
        <v>0</v>
      </c>
      <c r="G523" s="331">
        <f t="shared" si="238"/>
        <v>0</v>
      </c>
    </row>
    <row r="524" spans="1:7" s="326" customFormat="1" ht="24" customHeight="1" x14ac:dyDescent="0.2">
      <c r="A524" s="341" t="str">
        <f t="shared" si="235"/>
        <v/>
      </c>
      <c r="B524" s="341" t="str">
        <f t="shared" si="236"/>
        <v/>
      </c>
      <c r="C524" s="351"/>
      <c r="D524" s="304" t="str">
        <f t="shared" si="237"/>
        <v/>
      </c>
      <c r="E524" s="308"/>
      <c r="F524" s="331">
        <f t="shared" si="234"/>
        <v>0</v>
      </c>
      <c r="G524" s="331">
        <f t="shared" si="238"/>
        <v>0</v>
      </c>
    </row>
    <row r="525" spans="1:7" s="326" customFormat="1" ht="24" customHeight="1" x14ac:dyDescent="0.2">
      <c r="A525" s="341" t="str">
        <f t="shared" si="235"/>
        <v/>
      </c>
      <c r="B525" s="341" t="str">
        <f t="shared" si="236"/>
        <v/>
      </c>
      <c r="C525" s="351"/>
      <c r="D525" s="304" t="str">
        <f t="shared" si="237"/>
        <v/>
      </c>
      <c r="E525" s="308"/>
      <c r="F525" s="332">
        <f t="shared" si="234"/>
        <v>0</v>
      </c>
      <c r="G525" s="331">
        <f t="shared" si="238"/>
        <v>0</v>
      </c>
    </row>
    <row r="526" spans="1:7" ht="24" customHeight="1" x14ac:dyDescent="0.2">
      <c r="A526" s="342"/>
      <c r="E526" s="310"/>
      <c r="F526" s="325" t="s">
        <v>29</v>
      </c>
      <c r="G526" s="352">
        <f>SUBTOTAL(9,G512:G525)</f>
        <v>0</v>
      </c>
    </row>
    <row r="527" spans="1:7" ht="24" customHeight="1" x14ac:dyDescent="0.2">
      <c r="A527" s="342"/>
      <c r="C527" s="74" t="s">
        <v>603</v>
      </c>
      <c r="E527" s="310"/>
      <c r="G527" s="324"/>
    </row>
    <row r="528" spans="1:7" s="326" customFormat="1" ht="24" customHeight="1" x14ac:dyDescent="0.2">
      <c r="A528" s="341" t="str">
        <f t="shared" ref="A528:A533" si="239">IFERROR(VLOOKUP(C528,Tabla_Insumos,4,FALSE),"")</f>
        <v/>
      </c>
      <c r="B528" s="341">
        <f t="shared" ref="B528:B533" si="240">IFERROR(VLOOKUP(A528,Tabla_Indices,5,FALSE),"")</f>
        <v>0</v>
      </c>
      <c r="C528" s="350"/>
      <c r="D528" s="306" t="str">
        <f t="shared" ref="D528:D533" si="241">IFERROR(VLOOKUP(C528,Tabla_Insumos,2,FALSE),"")</f>
        <v/>
      </c>
      <c r="E528" s="305"/>
      <c r="F528" s="331">
        <f t="shared" ref="F528:F535" si="242">IFERROR(VLOOKUP(C528,Tabla_Insumos,3,FALSE),0)</f>
        <v>0</v>
      </c>
      <c r="G528" s="331">
        <f>ROUND(E528*F528,2)</f>
        <v>0</v>
      </c>
    </row>
    <row r="529" spans="1:7" s="326" customFormat="1" ht="24" customHeight="1" x14ac:dyDescent="0.2">
      <c r="A529" s="341" t="str">
        <f t="shared" si="239"/>
        <v/>
      </c>
      <c r="B529" s="341">
        <f t="shared" si="240"/>
        <v>0</v>
      </c>
      <c r="C529" s="350"/>
      <c r="D529" s="306" t="str">
        <f t="shared" si="241"/>
        <v/>
      </c>
      <c r="E529" s="305"/>
      <c r="F529" s="331">
        <f t="shared" si="242"/>
        <v>0</v>
      </c>
      <c r="G529" s="331">
        <f>ROUND(E529*F529,2)</f>
        <v>0</v>
      </c>
    </row>
    <row r="530" spans="1:7" s="326" customFormat="1" ht="24" customHeight="1" x14ac:dyDescent="0.2">
      <c r="A530" s="341" t="str">
        <f t="shared" si="239"/>
        <v/>
      </c>
      <c r="B530" s="341">
        <f t="shared" si="240"/>
        <v>0</v>
      </c>
      <c r="C530" s="350"/>
      <c r="D530" s="306" t="str">
        <f t="shared" si="241"/>
        <v/>
      </c>
      <c r="E530" s="305"/>
      <c r="F530" s="331">
        <f t="shared" si="242"/>
        <v>0</v>
      </c>
      <c r="G530" s="331">
        <f t="shared" ref="G530:G535" si="243">ROUND(E530*F530,2)</f>
        <v>0</v>
      </c>
    </row>
    <row r="531" spans="1:7" s="326" customFormat="1" ht="24" customHeight="1" x14ac:dyDescent="0.2">
      <c r="A531" s="341" t="str">
        <f t="shared" si="239"/>
        <v/>
      </c>
      <c r="B531" s="341">
        <f t="shared" si="240"/>
        <v>0</v>
      </c>
      <c r="C531" s="350"/>
      <c r="D531" s="306" t="str">
        <f t="shared" si="241"/>
        <v/>
      </c>
      <c r="E531" s="305"/>
      <c r="F531" s="331">
        <f t="shared" si="242"/>
        <v>0</v>
      </c>
      <c r="G531" s="331">
        <f t="shared" si="243"/>
        <v>0</v>
      </c>
    </row>
    <row r="532" spans="1:7" s="326" customFormat="1" ht="24" customHeight="1" x14ac:dyDescent="0.2">
      <c r="A532" s="341" t="str">
        <f t="shared" si="239"/>
        <v/>
      </c>
      <c r="B532" s="341">
        <f t="shared" si="240"/>
        <v>0</v>
      </c>
      <c r="C532" s="350"/>
      <c r="D532" s="306" t="str">
        <f t="shared" si="241"/>
        <v/>
      </c>
      <c r="E532" s="305"/>
      <c r="F532" s="331">
        <f t="shared" si="242"/>
        <v>0</v>
      </c>
      <c r="G532" s="331">
        <f t="shared" si="243"/>
        <v>0</v>
      </c>
    </row>
    <row r="533" spans="1:7" s="326" customFormat="1" ht="24" customHeight="1" x14ac:dyDescent="0.2">
      <c r="A533" s="341" t="str">
        <f t="shared" si="239"/>
        <v/>
      </c>
      <c r="B533" s="341">
        <f t="shared" si="240"/>
        <v>0</v>
      </c>
      <c r="C533" s="350"/>
      <c r="D533" s="306" t="str">
        <f t="shared" si="241"/>
        <v/>
      </c>
      <c r="E533" s="305"/>
      <c r="F533" s="331">
        <f t="shared" si="242"/>
        <v>0</v>
      </c>
      <c r="G533" s="331">
        <f t="shared" si="243"/>
        <v>0</v>
      </c>
    </row>
    <row r="534" spans="1:7" s="326" customFormat="1" ht="24" customHeight="1" x14ac:dyDescent="0.2">
      <c r="A534" s="341" t="str">
        <f t="shared" ref="A534:A535" si="244">IFERROR(VLOOKUP(C534,Tabla_Insumos,4,FALSE),"")</f>
        <v/>
      </c>
      <c r="B534" s="341">
        <f t="shared" ref="B534:B535" si="245">IFERROR(VLOOKUP(A534,Tabla_Indices,5,FALSE),"")</f>
        <v>0</v>
      </c>
      <c r="C534" s="351"/>
      <c r="D534" s="304" t="str">
        <f t="shared" ref="D534:D535" si="246">IFERROR(VLOOKUP(C534,Tabla_Insumos,2,FALSE),"")</f>
        <v/>
      </c>
      <c r="E534" s="308"/>
      <c r="F534" s="331">
        <f t="shared" si="242"/>
        <v>0</v>
      </c>
      <c r="G534" s="331">
        <f t="shared" si="243"/>
        <v>0</v>
      </c>
    </row>
    <row r="535" spans="1:7" s="326" customFormat="1" ht="24" customHeight="1" x14ac:dyDescent="0.2">
      <c r="A535" s="341" t="str">
        <f t="shared" si="244"/>
        <v/>
      </c>
      <c r="B535" s="341">
        <f t="shared" si="245"/>
        <v>0</v>
      </c>
      <c r="C535" s="351"/>
      <c r="D535" s="304" t="str">
        <f t="shared" si="246"/>
        <v/>
      </c>
      <c r="E535" s="308"/>
      <c r="F535" s="331">
        <f t="shared" si="242"/>
        <v>0</v>
      </c>
      <c r="G535" s="331">
        <f t="shared" si="243"/>
        <v>0</v>
      </c>
    </row>
    <row r="536" spans="1:7" ht="24" customHeight="1" x14ac:dyDescent="0.2">
      <c r="A536" s="342"/>
      <c r="E536" s="310"/>
      <c r="F536" s="325" t="s">
        <v>30</v>
      </c>
      <c r="G536" s="352">
        <f>SUBTOTAL(9,G528:G535)</f>
        <v>0</v>
      </c>
    </row>
    <row r="537" spans="1:7" ht="24" customHeight="1" x14ac:dyDescent="0.2">
      <c r="A537" s="342"/>
      <c r="C537" s="74" t="s">
        <v>604</v>
      </c>
      <c r="E537" s="310"/>
      <c r="G537" s="324"/>
    </row>
    <row r="538" spans="1:7" s="326" customFormat="1" ht="24" customHeight="1" x14ac:dyDescent="0.2">
      <c r="A538" s="341" t="str">
        <f t="shared" ref="A538" si="247">IFERROR(VLOOKUP(C538,Tabla_Insumos,4,FALSE),"")</f>
        <v/>
      </c>
      <c r="B538" s="341" t="str">
        <f t="shared" ref="B538" si="248">IFERROR(VLOOKUP(C538,Tabla_Insumos,5,FALSE),"")</f>
        <v/>
      </c>
      <c r="C538" s="350"/>
      <c r="D538" s="306" t="str">
        <f t="shared" ref="D538" si="249">IFERROR(VLOOKUP(C538,Tabla_Insumos,2,FALSE),"")</f>
        <v/>
      </c>
      <c r="E538" s="305"/>
      <c r="F538" s="331">
        <f t="shared" ref="F538:F546" si="250">IFERROR(VLOOKUP(C538,Tabla_Insumos,3,FALSE),0)</f>
        <v>0</v>
      </c>
      <c r="G538" s="331">
        <f t="shared" ref="G538:G546" si="251">ROUND(E538*F538,2)</f>
        <v>0</v>
      </c>
    </row>
    <row r="539" spans="1:7" s="326" customFormat="1" ht="24" customHeight="1" x14ac:dyDescent="0.2">
      <c r="A539" s="341" t="str">
        <f t="shared" ref="A539:A546" si="252">IFERROR(VLOOKUP(C539,Tabla_Insumos,4,FALSE),"")</f>
        <v/>
      </c>
      <c r="B539" s="341" t="str">
        <f t="shared" ref="B539:B546" si="253">IFERROR(VLOOKUP(C539,Tabla_Insumos,5,FALSE),"")</f>
        <v/>
      </c>
      <c r="C539" s="351"/>
      <c r="D539" s="304" t="str">
        <f t="shared" ref="D539:D546" si="254">IFERROR(VLOOKUP(C539,Tabla_Insumos,2,FALSE),"")</f>
        <v/>
      </c>
      <c r="E539" s="308"/>
      <c r="F539" s="331">
        <f t="shared" si="250"/>
        <v>0</v>
      </c>
      <c r="G539" s="331">
        <f t="shared" si="251"/>
        <v>0</v>
      </c>
    </row>
    <row r="540" spans="1:7" s="326" customFormat="1" ht="24" customHeight="1" x14ac:dyDescent="0.2">
      <c r="A540" s="341" t="str">
        <f t="shared" si="252"/>
        <v/>
      </c>
      <c r="B540" s="341" t="str">
        <f t="shared" si="253"/>
        <v/>
      </c>
      <c r="C540" s="351"/>
      <c r="D540" s="304" t="str">
        <f t="shared" si="254"/>
        <v/>
      </c>
      <c r="E540" s="308"/>
      <c r="F540" s="331">
        <f t="shared" si="250"/>
        <v>0</v>
      </c>
      <c r="G540" s="331">
        <f t="shared" si="251"/>
        <v>0</v>
      </c>
    </row>
    <row r="541" spans="1:7" s="326" customFormat="1" ht="24" customHeight="1" x14ac:dyDescent="0.2">
      <c r="A541" s="341" t="str">
        <f t="shared" si="252"/>
        <v/>
      </c>
      <c r="B541" s="341" t="str">
        <f t="shared" si="253"/>
        <v/>
      </c>
      <c r="C541" s="351"/>
      <c r="D541" s="304" t="str">
        <f t="shared" si="254"/>
        <v/>
      </c>
      <c r="E541" s="308"/>
      <c r="F541" s="331">
        <f t="shared" si="250"/>
        <v>0</v>
      </c>
      <c r="G541" s="331">
        <f t="shared" si="251"/>
        <v>0</v>
      </c>
    </row>
    <row r="542" spans="1:7" s="326" customFormat="1" ht="24" customHeight="1" x14ac:dyDescent="0.2">
      <c r="A542" s="341" t="str">
        <f t="shared" si="252"/>
        <v/>
      </c>
      <c r="B542" s="341" t="str">
        <f t="shared" si="253"/>
        <v/>
      </c>
      <c r="C542" s="351"/>
      <c r="D542" s="304" t="str">
        <f t="shared" si="254"/>
        <v/>
      </c>
      <c r="E542" s="308"/>
      <c r="F542" s="331">
        <f t="shared" si="250"/>
        <v>0</v>
      </c>
      <c r="G542" s="331">
        <f t="shared" si="251"/>
        <v>0</v>
      </c>
    </row>
    <row r="543" spans="1:7" s="326" customFormat="1" ht="24" customHeight="1" x14ac:dyDescent="0.2">
      <c r="A543" s="341" t="str">
        <f t="shared" si="252"/>
        <v/>
      </c>
      <c r="B543" s="341" t="str">
        <f t="shared" si="253"/>
        <v/>
      </c>
      <c r="C543" s="351"/>
      <c r="D543" s="304" t="str">
        <f t="shared" si="254"/>
        <v/>
      </c>
      <c r="E543" s="308"/>
      <c r="F543" s="331">
        <f t="shared" si="250"/>
        <v>0</v>
      </c>
      <c r="G543" s="331">
        <f t="shared" si="251"/>
        <v>0</v>
      </c>
    </row>
    <row r="544" spans="1:7" s="326" customFormat="1" ht="24" customHeight="1" x14ac:dyDescent="0.2">
      <c r="A544" s="341" t="str">
        <f t="shared" si="252"/>
        <v/>
      </c>
      <c r="B544" s="341" t="str">
        <f t="shared" si="253"/>
        <v/>
      </c>
      <c r="C544" s="351"/>
      <c r="D544" s="304" t="str">
        <f t="shared" si="254"/>
        <v/>
      </c>
      <c r="E544" s="308"/>
      <c r="F544" s="331">
        <f t="shared" si="250"/>
        <v>0</v>
      </c>
      <c r="G544" s="331">
        <f t="shared" si="251"/>
        <v>0</v>
      </c>
    </row>
    <row r="545" spans="1:7" s="326" customFormat="1" ht="24" customHeight="1" x14ac:dyDescent="0.2">
      <c r="A545" s="341" t="str">
        <f t="shared" si="252"/>
        <v/>
      </c>
      <c r="B545" s="341" t="str">
        <f t="shared" si="253"/>
        <v/>
      </c>
      <c r="C545" s="351"/>
      <c r="D545" s="304" t="str">
        <f t="shared" si="254"/>
        <v/>
      </c>
      <c r="E545" s="308"/>
      <c r="F545" s="331">
        <f t="shared" si="250"/>
        <v>0</v>
      </c>
      <c r="G545" s="331">
        <f t="shared" si="251"/>
        <v>0</v>
      </c>
    </row>
    <row r="546" spans="1:7" s="326" customFormat="1" ht="24" customHeight="1" x14ac:dyDescent="0.2">
      <c r="A546" s="341" t="str">
        <f t="shared" si="252"/>
        <v/>
      </c>
      <c r="B546" s="341" t="str">
        <f t="shared" si="253"/>
        <v/>
      </c>
      <c r="C546" s="351"/>
      <c r="D546" s="304" t="str">
        <f t="shared" si="254"/>
        <v/>
      </c>
      <c r="E546" s="308"/>
      <c r="F546" s="331">
        <f t="shared" si="250"/>
        <v>0</v>
      </c>
      <c r="G546" s="331">
        <f t="shared" si="251"/>
        <v>0</v>
      </c>
    </row>
    <row r="547" spans="1:7" ht="24" customHeight="1" x14ac:dyDescent="0.2">
      <c r="A547" s="343"/>
      <c r="E547" s="310"/>
      <c r="F547" s="325" t="s">
        <v>31</v>
      </c>
      <c r="G547" s="352">
        <f>SUBTOTAL(9,G538:G546)</f>
        <v>0</v>
      </c>
    </row>
    <row r="548" spans="1:7" ht="24" customHeight="1" x14ac:dyDescent="0.2">
      <c r="A548" s="342"/>
      <c r="E548" s="310"/>
      <c r="G548" s="324"/>
    </row>
    <row r="549" spans="1:7" ht="24" customHeight="1" x14ac:dyDescent="0.2">
      <c r="A549" s="344">
        <f>B507</f>
        <v>11</v>
      </c>
      <c r="B549" s="131" t="str">
        <f>C507</f>
        <v>Grupo Eléctrogeno 1</v>
      </c>
      <c r="C549" s="327"/>
      <c r="D549" s="327" t="s">
        <v>32</v>
      </c>
      <c r="E549" s="328"/>
      <c r="F549" s="355" t="s">
        <v>33</v>
      </c>
      <c r="G549" s="356">
        <f>SUBTOTAL(9,G512:G548)</f>
        <v>0</v>
      </c>
    </row>
    <row r="551" spans="1:7" ht="24" customHeight="1" x14ac:dyDescent="0.2">
      <c r="A551" s="333" t="s">
        <v>35</v>
      </c>
      <c r="B551" s="334"/>
      <c r="C551" s="133"/>
      <c r="D551" s="133"/>
      <c r="E551" s="133"/>
      <c r="F551" s="133"/>
      <c r="G551" s="345"/>
    </row>
    <row r="552" spans="1:7" ht="24" customHeight="1" x14ac:dyDescent="0.2">
      <c r="A552" s="336" t="s">
        <v>600</v>
      </c>
      <c r="B552" s="337" t="str">
        <f>Comitente</f>
        <v>Dirección de Recursos Energéticos</v>
      </c>
      <c r="C552" s="346"/>
      <c r="D552" s="74"/>
      <c r="E552" s="74"/>
      <c r="F552" s="320"/>
      <c r="G552" s="321"/>
    </row>
    <row r="553" spans="1:7" ht="24" customHeight="1" x14ac:dyDescent="0.2">
      <c r="A553" s="336" t="s">
        <v>601</v>
      </c>
      <c r="B553" s="337">
        <f>Contratista</f>
        <v>0</v>
      </c>
      <c r="C553" s="347"/>
      <c r="D553" s="347"/>
      <c r="E553" s="347"/>
      <c r="F553" s="320"/>
      <c r="G553" s="321"/>
    </row>
    <row r="554" spans="1:7" ht="24" customHeight="1" x14ac:dyDescent="0.2">
      <c r="A554" s="336" t="s">
        <v>22</v>
      </c>
      <c r="B554" s="337" t="str">
        <f>Obra</f>
        <v>REFACCIÓN Y ACONDICIONAMIENTO DE INSTALACIONES ELÉCTRICAS EN EL CENTRO DE OPERACIONES DE LA PRESA QUEBRADA DE ULLUM</v>
      </c>
      <c r="C554" s="347"/>
      <c r="D554" s="347"/>
      <c r="E554" s="347"/>
      <c r="F554" s="320" t="s">
        <v>36</v>
      </c>
      <c r="G554" s="348">
        <f>Fecha_Base</f>
        <v>0</v>
      </c>
    </row>
    <row r="555" spans="1:7" ht="24" customHeight="1" x14ac:dyDescent="0.2">
      <c r="A555" s="338" t="s">
        <v>599</v>
      </c>
      <c r="B555" s="151" t="str">
        <f>Ubicación</f>
        <v>Dpto. Ullum</v>
      </c>
      <c r="C555" s="74"/>
      <c r="E555" s="310"/>
      <c r="G555" s="324"/>
    </row>
    <row r="556" spans="1:7" ht="24" customHeight="1" x14ac:dyDescent="0.2">
      <c r="A556" s="338" t="s">
        <v>37</v>
      </c>
      <c r="B556" s="322" t="str">
        <f>IFERROR(VALUE(LEFT(B557,FIND(".",B557)-1)),"")</f>
        <v/>
      </c>
      <c r="C556" s="70" t="str">
        <f>IFERROR(VLOOKUP(B556,Tabla_CyP,2,FALSE),"")</f>
        <v/>
      </c>
      <c r="E556" s="310"/>
      <c r="G556" s="324"/>
    </row>
    <row r="557" spans="1:7" ht="24" customHeight="1" x14ac:dyDescent="0.2">
      <c r="A557" s="338" t="s">
        <v>23</v>
      </c>
      <c r="B557" s="323">
        <f>IFERROR(VLOOKUP(COUNTIF($A$1:A557,"ANALISIS DE PRECIOS"),Tabla_NumeroItem,2,FALSE),"")</f>
        <v>12</v>
      </c>
      <c r="C557" s="70" t="str">
        <f>IFERROR(VLOOKUP(B557,Tabla_CyP,2,FALSE),"")</f>
        <v>Grupo Eléctrogeno 2</v>
      </c>
      <c r="E557" s="310"/>
      <c r="F557" s="320" t="s">
        <v>24</v>
      </c>
      <c r="G557" s="324" t="str">
        <f>IFERROR(VLOOKUP(B557,Tabla_CyP,4,FALSE),"")</f>
        <v>Uni.</v>
      </c>
    </row>
    <row r="558" spans="1:7" ht="24" customHeight="1" x14ac:dyDescent="0.2">
      <c r="A558" s="338"/>
      <c r="B558" s="151"/>
      <c r="E558" s="310"/>
      <c r="G558" s="324"/>
    </row>
    <row r="559" spans="1:7" ht="24" customHeight="1" x14ac:dyDescent="0.2">
      <c r="A559" s="402" t="s">
        <v>505</v>
      </c>
      <c r="B559" s="403"/>
      <c r="C559" s="404" t="s">
        <v>0</v>
      </c>
      <c r="D559" s="404" t="s">
        <v>25</v>
      </c>
      <c r="E559" s="406" t="s">
        <v>26</v>
      </c>
      <c r="F559" s="400" t="s">
        <v>27</v>
      </c>
      <c r="G559" s="400" t="s">
        <v>28</v>
      </c>
    </row>
    <row r="560" spans="1:7" ht="24" customHeight="1" x14ac:dyDescent="0.2">
      <c r="A560" s="339" t="s">
        <v>506</v>
      </c>
      <c r="B560" s="339" t="s">
        <v>507</v>
      </c>
      <c r="C560" s="405"/>
      <c r="D560" s="405"/>
      <c r="E560" s="407"/>
      <c r="F560" s="401"/>
      <c r="G560" s="401"/>
    </row>
    <row r="561" spans="1:7" ht="24" customHeight="1" x14ac:dyDescent="0.2">
      <c r="A561" s="318"/>
      <c r="B561" s="340"/>
      <c r="C561" s="97" t="s">
        <v>602</v>
      </c>
      <c r="D561" s="327"/>
      <c r="E561" s="328"/>
      <c r="F561" s="329"/>
      <c r="G561" s="330"/>
    </row>
    <row r="562" spans="1:7" s="326" customFormat="1" ht="24" customHeight="1" x14ac:dyDescent="0.2">
      <c r="A562" s="341" t="str">
        <f t="shared" ref="A562" si="255">IFERROR(VLOOKUP(C562,Tabla_Insumos,4,FALSE),"")</f>
        <v/>
      </c>
      <c r="B562" s="341" t="str">
        <f>IFERROR(VLOOKUP(C562,Tabla_Insumos,5,FALSE),"")</f>
        <v/>
      </c>
      <c r="C562" s="354"/>
      <c r="D562" s="306" t="str">
        <f t="shared" ref="D562" si="256">IFERROR(VLOOKUP(C562,Tabla_Insumos,2,FALSE),"")</f>
        <v/>
      </c>
      <c r="E562" s="305"/>
      <c r="F562" s="331">
        <f t="shared" ref="F562:F575" si="257">IFERROR(VLOOKUP(C562,Tabla_Insumos,3,FALSE),0)</f>
        <v>0</v>
      </c>
      <c r="G562" s="331">
        <f>ROUND(E562*F562,2)</f>
        <v>0</v>
      </c>
    </row>
    <row r="563" spans="1:7" s="326" customFormat="1" ht="24" customHeight="1" x14ac:dyDescent="0.2">
      <c r="A563" s="341" t="str">
        <f t="shared" ref="A563:A575" si="258">IFERROR(VLOOKUP(C563,Tabla_Insumos,4,FALSE),"")</f>
        <v/>
      </c>
      <c r="B563" s="341" t="str">
        <f t="shared" ref="B563:B575" si="259">IFERROR(VLOOKUP(C563,Tabla_Insumos,5,FALSE),"")</f>
        <v/>
      </c>
      <c r="C563" s="351"/>
      <c r="D563" s="304" t="str">
        <f t="shared" ref="D563:D575" si="260">IFERROR(VLOOKUP(C563,Tabla_Insumos,2,FALSE),"")</f>
        <v/>
      </c>
      <c r="E563" s="308"/>
      <c r="F563" s="331">
        <f t="shared" si="257"/>
        <v>0</v>
      </c>
      <c r="G563" s="331">
        <f t="shared" ref="G563:G575" si="261">ROUND(E563*F563,2)</f>
        <v>0</v>
      </c>
    </row>
    <row r="564" spans="1:7" s="326" customFormat="1" ht="24" customHeight="1" x14ac:dyDescent="0.2">
      <c r="A564" s="341" t="str">
        <f t="shared" si="258"/>
        <v/>
      </c>
      <c r="B564" s="341" t="str">
        <f t="shared" si="259"/>
        <v/>
      </c>
      <c r="C564" s="351"/>
      <c r="D564" s="304" t="str">
        <f t="shared" si="260"/>
        <v/>
      </c>
      <c r="E564" s="308"/>
      <c r="F564" s="331">
        <f t="shared" si="257"/>
        <v>0</v>
      </c>
      <c r="G564" s="331">
        <f t="shared" si="261"/>
        <v>0</v>
      </c>
    </row>
    <row r="565" spans="1:7" s="326" customFormat="1" ht="24" customHeight="1" x14ac:dyDescent="0.2">
      <c r="A565" s="341" t="str">
        <f t="shared" si="258"/>
        <v/>
      </c>
      <c r="B565" s="341" t="str">
        <f t="shared" si="259"/>
        <v/>
      </c>
      <c r="C565" s="351"/>
      <c r="D565" s="304" t="str">
        <f t="shared" si="260"/>
        <v/>
      </c>
      <c r="E565" s="308"/>
      <c r="F565" s="331">
        <f t="shared" si="257"/>
        <v>0</v>
      </c>
      <c r="G565" s="331">
        <f t="shared" si="261"/>
        <v>0</v>
      </c>
    </row>
    <row r="566" spans="1:7" s="326" customFormat="1" ht="24" customHeight="1" x14ac:dyDescent="0.2">
      <c r="A566" s="341" t="str">
        <f t="shared" si="258"/>
        <v/>
      </c>
      <c r="B566" s="341" t="str">
        <f t="shared" si="259"/>
        <v/>
      </c>
      <c r="C566" s="351"/>
      <c r="D566" s="304" t="str">
        <f t="shared" si="260"/>
        <v/>
      </c>
      <c r="E566" s="308"/>
      <c r="F566" s="331">
        <f t="shared" si="257"/>
        <v>0</v>
      </c>
      <c r="G566" s="331">
        <f t="shared" si="261"/>
        <v>0</v>
      </c>
    </row>
    <row r="567" spans="1:7" s="326" customFormat="1" ht="24" customHeight="1" x14ac:dyDescent="0.2">
      <c r="A567" s="341" t="str">
        <f t="shared" si="258"/>
        <v/>
      </c>
      <c r="B567" s="341" t="str">
        <f t="shared" si="259"/>
        <v/>
      </c>
      <c r="C567" s="351"/>
      <c r="D567" s="304" t="str">
        <f t="shared" si="260"/>
        <v/>
      </c>
      <c r="E567" s="308"/>
      <c r="F567" s="331">
        <f t="shared" si="257"/>
        <v>0</v>
      </c>
      <c r="G567" s="331">
        <f t="shared" si="261"/>
        <v>0</v>
      </c>
    </row>
    <row r="568" spans="1:7" s="326" customFormat="1" ht="24" customHeight="1" x14ac:dyDescent="0.2">
      <c r="A568" s="341" t="str">
        <f t="shared" si="258"/>
        <v/>
      </c>
      <c r="B568" s="341" t="str">
        <f t="shared" si="259"/>
        <v/>
      </c>
      <c r="C568" s="351"/>
      <c r="D568" s="304" t="str">
        <f t="shared" si="260"/>
        <v/>
      </c>
      <c r="E568" s="308"/>
      <c r="F568" s="331">
        <f t="shared" si="257"/>
        <v>0</v>
      </c>
      <c r="G568" s="331">
        <f t="shared" si="261"/>
        <v>0</v>
      </c>
    </row>
    <row r="569" spans="1:7" s="326" customFormat="1" ht="24" customHeight="1" x14ac:dyDescent="0.2">
      <c r="A569" s="341" t="str">
        <f t="shared" si="258"/>
        <v/>
      </c>
      <c r="B569" s="341" t="str">
        <f t="shared" si="259"/>
        <v/>
      </c>
      <c r="C569" s="351"/>
      <c r="D569" s="304" t="str">
        <f t="shared" si="260"/>
        <v/>
      </c>
      <c r="E569" s="308"/>
      <c r="F569" s="331">
        <f t="shared" si="257"/>
        <v>0</v>
      </c>
      <c r="G569" s="331">
        <f t="shared" si="261"/>
        <v>0</v>
      </c>
    </row>
    <row r="570" spans="1:7" s="326" customFormat="1" ht="24" customHeight="1" x14ac:dyDescent="0.2">
      <c r="A570" s="341" t="str">
        <f t="shared" si="258"/>
        <v/>
      </c>
      <c r="B570" s="341" t="str">
        <f t="shared" si="259"/>
        <v/>
      </c>
      <c r="C570" s="351"/>
      <c r="D570" s="304" t="str">
        <f t="shared" si="260"/>
        <v/>
      </c>
      <c r="E570" s="308"/>
      <c r="F570" s="331">
        <f t="shared" si="257"/>
        <v>0</v>
      </c>
      <c r="G570" s="331">
        <f t="shared" si="261"/>
        <v>0</v>
      </c>
    </row>
    <row r="571" spans="1:7" s="326" customFormat="1" ht="24" customHeight="1" x14ac:dyDescent="0.2">
      <c r="A571" s="341" t="str">
        <f t="shared" si="258"/>
        <v/>
      </c>
      <c r="B571" s="341" t="str">
        <f t="shared" si="259"/>
        <v/>
      </c>
      <c r="C571" s="351"/>
      <c r="D571" s="304" t="str">
        <f t="shared" si="260"/>
        <v/>
      </c>
      <c r="E571" s="308"/>
      <c r="F571" s="331">
        <f t="shared" si="257"/>
        <v>0</v>
      </c>
      <c r="G571" s="331">
        <f t="shared" si="261"/>
        <v>0</v>
      </c>
    </row>
    <row r="572" spans="1:7" s="326" customFormat="1" ht="24" customHeight="1" x14ac:dyDescent="0.2">
      <c r="A572" s="341" t="str">
        <f t="shared" si="258"/>
        <v/>
      </c>
      <c r="B572" s="341" t="str">
        <f t="shared" si="259"/>
        <v/>
      </c>
      <c r="C572" s="351"/>
      <c r="D572" s="304" t="str">
        <f t="shared" si="260"/>
        <v/>
      </c>
      <c r="E572" s="308"/>
      <c r="F572" s="331">
        <f t="shared" si="257"/>
        <v>0</v>
      </c>
      <c r="G572" s="331">
        <f t="shared" si="261"/>
        <v>0</v>
      </c>
    </row>
    <row r="573" spans="1:7" s="326" customFormat="1" ht="24" customHeight="1" x14ac:dyDescent="0.2">
      <c r="A573" s="341" t="str">
        <f t="shared" si="258"/>
        <v/>
      </c>
      <c r="B573" s="341" t="str">
        <f t="shared" si="259"/>
        <v/>
      </c>
      <c r="C573" s="351"/>
      <c r="D573" s="304" t="str">
        <f t="shared" si="260"/>
        <v/>
      </c>
      <c r="E573" s="308"/>
      <c r="F573" s="331">
        <f t="shared" si="257"/>
        <v>0</v>
      </c>
      <c r="G573" s="331">
        <f t="shared" si="261"/>
        <v>0</v>
      </c>
    </row>
    <row r="574" spans="1:7" s="326" customFormat="1" ht="24" customHeight="1" x14ac:dyDescent="0.2">
      <c r="A574" s="341" t="str">
        <f t="shared" si="258"/>
        <v/>
      </c>
      <c r="B574" s="341" t="str">
        <f t="shared" si="259"/>
        <v/>
      </c>
      <c r="C574" s="351"/>
      <c r="D574" s="304" t="str">
        <f t="shared" si="260"/>
        <v/>
      </c>
      <c r="E574" s="308"/>
      <c r="F574" s="331">
        <f t="shared" si="257"/>
        <v>0</v>
      </c>
      <c r="G574" s="331">
        <f t="shared" si="261"/>
        <v>0</v>
      </c>
    </row>
    <row r="575" spans="1:7" s="326" customFormat="1" ht="24" customHeight="1" x14ac:dyDescent="0.2">
      <c r="A575" s="341" t="str">
        <f t="shared" si="258"/>
        <v/>
      </c>
      <c r="B575" s="341" t="str">
        <f t="shared" si="259"/>
        <v/>
      </c>
      <c r="C575" s="351"/>
      <c r="D575" s="304" t="str">
        <f t="shared" si="260"/>
        <v/>
      </c>
      <c r="E575" s="308"/>
      <c r="F575" s="332">
        <f t="shared" si="257"/>
        <v>0</v>
      </c>
      <c r="G575" s="331">
        <f t="shared" si="261"/>
        <v>0</v>
      </c>
    </row>
    <row r="576" spans="1:7" ht="24" customHeight="1" x14ac:dyDescent="0.2">
      <c r="A576" s="342"/>
      <c r="E576" s="310"/>
      <c r="F576" s="325" t="s">
        <v>29</v>
      </c>
      <c r="G576" s="352">
        <f>SUBTOTAL(9,G562:G575)</f>
        <v>0</v>
      </c>
    </row>
    <row r="577" spans="1:7" ht="24" customHeight="1" x14ac:dyDescent="0.2">
      <c r="A577" s="342"/>
      <c r="C577" s="74" t="s">
        <v>603</v>
      </c>
      <c r="E577" s="310"/>
      <c r="G577" s="324"/>
    </row>
    <row r="578" spans="1:7" s="326" customFormat="1" ht="24" customHeight="1" x14ac:dyDescent="0.2">
      <c r="A578" s="341" t="str">
        <f t="shared" ref="A578:A583" si="262">IFERROR(VLOOKUP(C578,Tabla_Insumos,4,FALSE),"")</f>
        <v/>
      </c>
      <c r="B578" s="341">
        <f t="shared" ref="B578:B583" si="263">IFERROR(VLOOKUP(A578,Tabla_Indices,5,FALSE),"")</f>
        <v>0</v>
      </c>
      <c r="C578" s="350"/>
      <c r="D578" s="306" t="str">
        <f t="shared" ref="D578:D583" si="264">IFERROR(VLOOKUP(C578,Tabla_Insumos,2,FALSE),"")</f>
        <v/>
      </c>
      <c r="E578" s="305"/>
      <c r="F578" s="331">
        <f t="shared" ref="F578:F585" si="265">IFERROR(VLOOKUP(C578,Tabla_Insumos,3,FALSE),0)</f>
        <v>0</v>
      </c>
      <c r="G578" s="331">
        <f>ROUND(E578*F578,2)</f>
        <v>0</v>
      </c>
    </row>
    <row r="579" spans="1:7" s="326" customFormat="1" ht="24" customHeight="1" x14ac:dyDescent="0.2">
      <c r="A579" s="341" t="str">
        <f t="shared" si="262"/>
        <v/>
      </c>
      <c r="B579" s="341">
        <f t="shared" si="263"/>
        <v>0</v>
      </c>
      <c r="C579" s="350"/>
      <c r="D579" s="306" t="str">
        <f t="shared" si="264"/>
        <v/>
      </c>
      <c r="E579" s="305"/>
      <c r="F579" s="331">
        <f t="shared" si="265"/>
        <v>0</v>
      </c>
      <c r="G579" s="331">
        <f>ROUND(E579*F579,2)</f>
        <v>0</v>
      </c>
    </row>
    <row r="580" spans="1:7" s="326" customFormat="1" ht="24" customHeight="1" x14ac:dyDescent="0.2">
      <c r="A580" s="341" t="str">
        <f t="shared" si="262"/>
        <v/>
      </c>
      <c r="B580" s="341">
        <f t="shared" si="263"/>
        <v>0</v>
      </c>
      <c r="C580" s="350"/>
      <c r="D580" s="306" t="str">
        <f t="shared" si="264"/>
        <v/>
      </c>
      <c r="E580" s="305"/>
      <c r="F580" s="331">
        <f t="shared" si="265"/>
        <v>0</v>
      </c>
      <c r="G580" s="331">
        <f t="shared" ref="G580:G585" si="266">ROUND(E580*F580,2)</f>
        <v>0</v>
      </c>
    </row>
    <row r="581" spans="1:7" s="326" customFormat="1" ht="24" customHeight="1" x14ac:dyDescent="0.2">
      <c r="A581" s="341" t="str">
        <f t="shared" si="262"/>
        <v/>
      </c>
      <c r="B581" s="341">
        <f t="shared" si="263"/>
        <v>0</v>
      </c>
      <c r="C581" s="350"/>
      <c r="D581" s="306" t="str">
        <f t="shared" si="264"/>
        <v/>
      </c>
      <c r="E581" s="305"/>
      <c r="F581" s="331">
        <f t="shared" si="265"/>
        <v>0</v>
      </c>
      <c r="G581" s="331">
        <f t="shared" si="266"/>
        <v>0</v>
      </c>
    </row>
    <row r="582" spans="1:7" s="326" customFormat="1" ht="24" customHeight="1" x14ac:dyDescent="0.2">
      <c r="A582" s="341" t="str">
        <f t="shared" si="262"/>
        <v/>
      </c>
      <c r="B582" s="341">
        <f t="shared" si="263"/>
        <v>0</v>
      </c>
      <c r="C582" s="350"/>
      <c r="D582" s="306" t="str">
        <f t="shared" si="264"/>
        <v/>
      </c>
      <c r="E582" s="305"/>
      <c r="F582" s="331">
        <f t="shared" si="265"/>
        <v>0</v>
      </c>
      <c r="G582" s="331">
        <f t="shared" si="266"/>
        <v>0</v>
      </c>
    </row>
    <row r="583" spans="1:7" s="326" customFormat="1" ht="24" customHeight="1" x14ac:dyDescent="0.2">
      <c r="A583" s="341" t="str">
        <f t="shared" si="262"/>
        <v/>
      </c>
      <c r="B583" s="341">
        <f t="shared" si="263"/>
        <v>0</v>
      </c>
      <c r="C583" s="350"/>
      <c r="D583" s="306" t="str">
        <f t="shared" si="264"/>
        <v/>
      </c>
      <c r="E583" s="305"/>
      <c r="F583" s="331">
        <f t="shared" si="265"/>
        <v>0</v>
      </c>
      <c r="G583" s="331">
        <f t="shared" si="266"/>
        <v>0</v>
      </c>
    </row>
    <row r="584" spans="1:7" s="326" customFormat="1" ht="24" customHeight="1" x14ac:dyDescent="0.2">
      <c r="A584" s="341" t="str">
        <f t="shared" ref="A584:A585" si="267">IFERROR(VLOOKUP(C584,Tabla_Insumos,4,FALSE),"")</f>
        <v/>
      </c>
      <c r="B584" s="341">
        <f t="shared" ref="B584:B585" si="268">IFERROR(VLOOKUP(A584,Tabla_Indices,5,FALSE),"")</f>
        <v>0</v>
      </c>
      <c r="C584" s="351"/>
      <c r="D584" s="304" t="str">
        <f t="shared" ref="D584:D585" si="269">IFERROR(VLOOKUP(C584,Tabla_Insumos,2,FALSE),"")</f>
        <v/>
      </c>
      <c r="E584" s="308"/>
      <c r="F584" s="331">
        <f t="shared" si="265"/>
        <v>0</v>
      </c>
      <c r="G584" s="331">
        <f t="shared" si="266"/>
        <v>0</v>
      </c>
    </row>
    <row r="585" spans="1:7" s="326" customFormat="1" ht="24" customHeight="1" x14ac:dyDescent="0.2">
      <c r="A585" s="341" t="str">
        <f t="shared" si="267"/>
        <v/>
      </c>
      <c r="B585" s="341">
        <f t="shared" si="268"/>
        <v>0</v>
      </c>
      <c r="C585" s="351"/>
      <c r="D585" s="304" t="str">
        <f t="shared" si="269"/>
        <v/>
      </c>
      <c r="E585" s="308"/>
      <c r="F585" s="331">
        <f t="shared" si="265"/>
        <v>0</v>
      </c>
      <c r="G585" s="331">
        <f t="shared" si="266"/>
        <v>0</v>
      </c>
    </row>
    <row r="586" spans="1:7" ht="24" customHeight="1" x14ac:dyDescent="0.2">
      <c r="A586" s="342"/>
      <c r="E586" s="310"/>
      <c r="F586" s="325" t="s">
        <v>30</v>
      </c>
      <c r="G586" s="352">
        <f>SUBTOTAL(9,G578:G585)</f>
        <v>0</v>
      </c>
    </row>
    <row r="587" spans="1:7" ht="24" customHeight="1" x14ac:dyDescent="0.2">
      <c r="A587" s="342"/>
      <c r="C587" s="74" t="s">
        <v>604</v>
      </c>
      <c r="E587" s="310"/>
      <c r="G587" s="324"/>
    </row>
    <row r="588" spans="1:7" s="326" customFormat="1" ht="24" customHeight="1" x14ac:dyDescent="0.2">
      <c r="A588" s="341" t="str">
        <f t="shared" ref="A588" si="270">IFERROR(VLOOKUP(C588,Tabla_Insumos,4,FALSE),"")</f>
        <v/>
      </c>
      <c r="B588" s="341" t="str">
        <f t="shared" ref="B588" si="271">IFERROR(VLOOKUP(C588,Tabla_Insumos,5,FALSE),"")</f>
        <v/>
      </c>
      <c r="C588" s="357"/>
      <c r="D588" s="306" t="str">
        <f t="shared" ref="D588" si="272">IFERROR(VLOOKUP(C588,Tabla_Insumos,2,FALSE),"")</f>
        <v/>
      </c>
      <c r="E588" s="305"/>
      <c r="F588" s="331">
        <f t="shared" ref="F588:F596" si="273">IFERROR(VLOOKUP(C588,Tabla_Insumos,3,FALSE),0)</f>
        <v>0</v>
      </c>
      <c r="G588" s="331">
        <f t="shared" ref="G588:G596" si="274">ROUND(E588*F588,2)</f>
        <v>0</v>
      </c>
    </row>
    <row r="589" spans="1:7" s="326" customFormat="1" ht="24" customHeight="1" x14ac:dyDescent="0.2">
      <c r="A589" s="341" t="str">
        <f t="shared" ref="A589:A596" si="275">IFERROR(VLOOKUP(C589,Tabla_Insumos,4,FALSE),"")</f>
        <v/>
      </c>
      <c r="B589" s="341" t="str">
        <f t="shared" ref="B589:B596" si="276">IFERROR(VLOOKUP(C589,Tabla_Insumos,5,FALSE),"")</f>
        <v/>
      </c>
      <c r="C589" s="351"/>
      <c r="D589" s="304" t="str">
        <f t="shared" ref="D589:D596" si="277">IFERROR(VLOOKUP(C589,Tabla_Insumos,2,FALSE),"")</f>
        <v/>
      </c>
      <c r="E589" s="308"/>
      <c r="F589" s="331">
        <f t="shared" si="273"/>
        <v>0</v>
      </c>
      <c r="G589" s="331">
        <f t="shared" si="274"/>
        <v>0</v>
      </c>
    </row>
    <row r="590" spans="1:7" s="326" customFormat="1" ht="24" customHeight="1" x14ac:dyDescent="0.2">
      <c r="A590" s="341" t="str">
        <f t="shared" si="275"/>
        <v/>
      </c>
      <c r="B590" s="341" t="str">
        <f t="shared" si="276"/>
        <v/>
      </c>
      <c r="C590" s="351"/>
      <c r="D590" s="304" t="str">
        <f t="shared" si="277"/>
        <v/>
      </c>
      <c r="E590" s="308"/>
      <c r="F590" s="331">
        <f t="shared" si="273"/>
        <v>0</v>
      </c>
      <c r="G590" s="331">
        <f t="shared" si="274"/>
        <v>0</v>
      </c>
    </row>
    <row r="591" spans="1:7" s="326" customFormat="1" ht="24" customHeight="1" x14ac:dyDescent="0.2">
      <c r="A591" s="341" t="str">
        <f t="shared" si="275"/>
        <v/>
      </c>
      <c r="B591" s="341" t="str">
        <f t="shared" si="276"/>
        <v/>
      </c>
      <c r="C591" s="351"/>
      <c r="D591" s="304" t="str">
        <f t="shared" si="277"/>
        <v/>
      </c>
      <c r="E591" s="308"/>
      <c r="F591" s="331">
        <f t="shared" si="273"/>
        <v>0</v>
      </c>
      <c r="G591" s="331">
        <f t="shared" si="274"/>
        <v>0</v>
      </c>
    </row>
    <row r="592" spans="1:7" s="326" customFormat="1" ht="24" customHeight="1" x14ac:dyDescent="0.2">
      <c r="A592" s="341" t="str">
        <f t="shared" si="275"/>
        <v/>
      </c>
      <c r="B592" s="341" t="str">
        <f t="shared" si="276"/>
        <v/>
      </c>
      <c r="C592" s="351"/>
      <c r="D592" s="304" t="str">
        <f t="shared" si="277"/>
        <v/>
      </c>
      <c r="E592" s="308"/>
      <c r="F592" s="331">
        <f t="shared" si="273"/>
        <v>0</v>
      </c>
      <c r="G592" s="331">
        <f t="shared" si="274"/>
        <v>0</v>
      </c>
    </row>
    <row r="593" spans="1:7" s="326" customFormat="1" ht="24" customHeight="1" x14ac:dyDescent="0.2">
      <c r="A593" s="341" t="str">
        <f t="shared" si="275"/>
        <v/>
      </c>
      <c r="B593" s="341" t="str">
        <f t="shared" si="276"/>
        <v/>
      </c>
      <c r="C593" s="351"/>
      <c r="D593" s="304" t="str">
        <f t="shared" si="277"/>
        <v/>
      </c>
      <c r="E593" s="308"/>
      <c r="F593" s="331">
        <f t="shared" si="273"/>
        <v>0</v>
      </c>
      <c r="G593" s="331">
        <f t="shared" si="274"/>
        <v>0</v>
      </c>
    </row>
    <row r="594" spans="1:7" s="326" customFormat="1" ht="24" customHeight="1" x14ac:dyDescent="0.2">
      <c r="A594" s="341" t="str">
        <f t="shared" si="275"/>
        <v/>
      </c>
      <c r="B594" s="341" t="str">
        <f t="shared" si="276"/>
        <v/>
      </c>
      <c r="C594" s="351"/>
      <c r="D594" s="304" t="str">
        <f t="shared" si="277"/>
        <v/>
      </c>
      <c r="E594" s="308"/>
      <c r="F594" s="331">
        <f t="shared" si="273"/>
        <v>0</v>
      </c>
      <c r="G594" s="331">
        <f t="shared" si="274"/>
        <v>0</v>
      </c>
    </row>
    <row r="595" spans="1:7" s="326" customFormat="1" ht="24" customHeight="1" x14ac:dyDescent="0.2">
      <c r="A595" s="341" t="str">
        <f t="shared" si="275"/>
        <v/>
      </c>
      <c r="B595" s="341" t="str">
        <f t="shared" si="276"/>
        <v/>
      </c>
      <c r="C595" s="351"/>
      <c r="D595" s="304" t="str">
        <f t="shared" si="277"/>
        <v/>
      </c>
      <c r="E595" s="308"/>
      <c r="F595" s="331">
        <f t="shared" si="273"/>
        <v>0</v>
      </c>
      <c r="G595" s="331">
        <f t="shared" si="274"/>
        <v>0</v>
      </c>
    </row>
    <row r="596" spans="1:7" s="326" customFormat="1" ht="24" customHeight="1" x14ac:dyDescent="0.2">
      <c r="A596" s="341" t="str">
        <f t="shared" si="275"/>
        <v/>
      </c>
      <c r="B596" s="341" t="str">
        <f t="shared" si="276"/>
        <v/>
      </c>
      <c r="C596" s="351"/>
      <c r="D596" s="304" t="str">
        <f t="shared" si="277"/>
        <v/>
      </c>
      <c r="E596" s="308"/>
      <c r="F596" s="331">
        <f t="shared" si="273"/>
        <v>0</v>
      </c>
      <c r="G596" s="331">
        <f t="shared" si="274"/>
        <v>0</v>
      </c>
    </row>
    <row r="597" spans="1:7" ht="24" customHeight="1" x14ac:dyDescent="0.2">
      <c r="A597" s="343"/>
      <c r="E597" s="310"/>
      <c r="F597" s="325" t="s">
        <v>31</v>
      </c>
      <c r="G597" s="352">
        <f>SUBTOTAL(9,G588:G596)</f>
        <v>0</v>
      </c>
    </row>
    <row r="598" spans="1:7" ht="24" customHeight="1" x14ac:dyDescent="0.2">
      <c r="A598" s="342"/>
      <c r="E598" s="310"/>
      <c r="G598" s="324"/>
    </row>
    <row r="599" spans="1:7" ht="24" customHeight="1" x14ac:dyDescent="0.2">
      <c r="A599" s="344">
        <f>B557</f>
        <v>12</v>
      </c>
      <c r="B599" s="131" t="str">
        <f>C557</f>
        <v>Grupo Eléctrogeno 2</v>
      </c>
      <c r="C599" s="327"/>
      <c r="D599" s="327" t="s">
        <v>32</v>
      </c>
      <c r="E599" s="328"/>
      <c r="F599" s="355" t="s">
        <v>33</v>
      </c>
      <c r="G599" s="356">
        <f>SUBTOTAL(9,G562:G598)</f>
        <v>0</v>
      </c>
    </row>
    <row r="601" spans="1:7" ht="24" customHeight="1" x14ac:dyDescent="0.2">
      <c r="A601" s="333" t="s">
        <v>35</v>
      </c>
      <c r="B601" s="334"/>
      <c r="C601" s="133"/>
      <c r="D601" s="133"/>
      <c r="E601" s="133"/>
      <c r="F601" s="133"/>
      <c r="G601" s="345"/>
    </row>
    <row r="602" spans="1:7" ht="24" customHeight="1" x14ac:dyDescent="0.2">
      <c r="A602" s="336" t="s">
        <v>600</v>
      </c>
      <c r="B602" s="337" t="str">
        <f>Comitente</f>
        <v>Dirección de Recursos Energéticos</v>
      </c>
      <c r="C602" s="346"/>
      <c r="D602" s="74"/>
      <c r="E602" s="74"/>
      <c r="F602" s="320"/>
      <c r="G602" s="321"/>
    </row>
    <row r="603" spans="1:7" ht="24" customHeight="1" x14ac:dyDescent="0.2">
      <c r="A603" s="336" t="s">
        <v>601</v>
      </c>
      <c r="B603" s="337">
        <f>Contratista</f>
        <v>0</v>
      </c>
      <c r="C603" s="347"/>
      <c r="D603" s="347"/>
      <c r="E603" s="347"/>
      <c r="F603" s="320"/>
      <c r="G603" s="321"/>
    </row>
    <row r="604" spans="1:7" ht="24" customHeight="1" x14ac:dyDescent="0.2">
      <c r="A604" s="336" t="s">
        <v>22</v>
      </c>
      <c r="B604" s="337" t="str">
        <f>Obra</f>
        <v>REFACCIÓN Y ACONDICIONAMIENTO DE INSTALACIONES ELÉCTRICAS EN EL CENTRO DE OPERACIONES DE LA PRESA QUEBRADA DE ULLUM</v>
      </c>
      <c r="C604" s="347"/>
      <c r="D604" s="347"/>
      <c r="E604" s="347"/>
      <c r="F604" s="320" t="s">
        <v>36</v>
      </c>
      <c r="G604" s="348">
        <f>Fecha_Base</f>
        <v>0</v>
      </c>
    </row>
    <row r="605" spans="1:7" ht="24" customHeight="1" x14ac:dyDescent="0.2">
      <c r="A605" s="338" t="s">
        <v>599</v>
      </c>
      <c r="B605" s="151" t="str">
        <f>Ubicación</f>
        <v>Dpto. Ullum</v>
      </c>
      <c r="C605" s="74"/>
      <c r="E605" s="310"/>
      <c r="G605" s="324"/>
    </row>
    <row r="606" spans="1:7" ht="24" customHeight="1" x14ac:dyDescent="0.2">
      <c r="A606" s="338" t="s">
        <v>37</v>
      </c>
      <c r="B606" s="322" t="str">
        <f>IFERROR(VALUE(LEFT(B607,FIND(".",B607)-1)),"")</f>
        <v/>
      </c>
      <c r="C606" s="70" t="str">
        <f>IFERROR(VLOOKUP(B606,Tabla_CyP,2,FALSE),"")</f>
        <v/>
      </c>
      <c r="E606" s="310"/>
      <c r="G606" s="324"/>
    </row>
    <row r="607" spans="1:7" ht="24" customHeight="1" x14ac:dyDescent="0.2">
      <c r="A607" s="338" t="s">
        <v>23</v>
      </c>
      <c r="B607" s="323">
        <f>IFERROR(VLOOKUP(COUNTIF($A$1:A607,"ANALISIS DE PRECIOS"),Tabla_NumeroItem,2,FALSE),"")</f>
        <v>13</v>
      </c>
      <c r="C607" s="70" t="str">
        <f>IFERROR(VLOOKUP(B607,Tabla_CyP,2,FALSE),"")</f>
        <v>Tableros de transferencia en GG</v>
      </c>
      <c r="E607" s="310"/>
      <c r="F607" s="320" t="s">
        <v>24</v>
      </c>
      <c r="G607" s="324" t="str">
        <f>IFERROR(VLOOKUP(B607,Tabla_CyP,4,FALSE),"")</f>
        <v>Uni.</v>
      </c>
    </row>
    <row r="608" spans="1:7" ht="24" customHeight="1" x14ac:dyDescent="0.2">
      <c r="A608" s="338"/>
      <c r="B608" s="151"/>
      <c r="E608" s="310"/>
      <c r="G608" s="324"/>
    </row>
    <row r="609" spans="1:7" ht="24" customHeight="1" x14ac:dyDescent="0.2">
      <c r="A609" s="402" t="s">
        <v>505</v>
      </c>
      <c r="B609" s="403"/>
      <c r="C609" s="404" t="s">
        <v>0</v>
      </c>
      <c r="D609" s="404" t="s">
        <v>25</v>
      </c>
      <c r="E609" s="406" t="s">
        <v>26</v>
      </c>
      <c r="F609" s="400" t="s">
        <v>27</v>
      </c>
      <c r="G609" s="400" t="s">
        <v>28</v>
      </c>
    </row>
    <row r="610" spans="1:7" ht="24" customHeight="1" x14ac:dyDescent="0.2">
      <c r="A610" s="339" t="s">
        <v>506</v>
      </c>
      <c r="B610" s="339" t="s">
        <v>507</v>
      </c>
      <c r="C610" s="405"/>
      <c r="D610" s="405"/>
      <c r="E610" s="407"/>
      <c r="F610" s="401"/>
      <c r="G610" s="401"/>
    </row>
    <row r="611" spans="1:7" ht="24" customHeight="1" x14ac:dyDescent="0.2">
      <c r="A611" s="318"/>
      <c r="B611" s="340"/>
      <c r="C611" s="97" t="s">
        <v>602</v>
      </c>
      <c r="D611" s="327"/>
      <c r="E611" s="328"/>
      <c r="F611" s="329"/>
      <c r="G611" s="330"/>
    </row>
    <row r="612" spans="1:7" s="326" customFormat="1" ht="24" customHeight="1" x14ac:dyDescent="0.2">
      <c r="A612" s="341" t="str">
        <f t="shared" ref="A612" si="278">IFERROR(VLOOKUP(C612,Tabla_Insumos,4,FALSE),"")</f>
        <v/>
      </c>
      <c r="B612" s="341" t="str">
        <f>IFERROR(VLOOKUP(C612,Tabla_Insumos,5,FALSE),"")</f>
        <v/>
      </c>
      <c r="C612" s="354"/>
      <c r="D612" s="306" t="str">
        <f t="shared" ref="D612" si="279">IFERROR(VLOOKUP(C612,Tabla_Insumos,2,FALSE),"")</f>
        <v/>
      </c>
      <c r="E612" s="305"/>
      <c r="F612" s="331">
        <f t="shared" ref="F612:F625" si="280">IFERROR(VLOOKUP(C612,Tabla_Insumos,3,FALSE),0)</f>
        <v>0</v>
      </c>
      <c r="G612" s="331">
        <f>ROUND(E612*F612,2)</f>
        <v>0</v>
      </c>
    </row>
    <row r="613" spans="1:7" s="326" customFormat="1" ht="24" customHeight="1" x14ac:dyDescent="0.2">
      <c r="A613" s="341" t="str">
        <f t="shared" ref="A613:A625" si="281">IFERROR(VLOOKUP(C613,Tabla_Insumos,4,FALSE),"")</f>
        <v/>
      </c>
      <c r="B613" s="341" t="str">
        <f t="shared" ref="B613:B625" si="282">IFERROR(VLOOKUP(C613,Tabla_Insumos,5,FALSE),"")</f>
        <v/>
      </c>
      <c r="C613" s="351"/>
      <c r="D613" s="304" t="str">
        <f t="shared" ref="D613:D625" si="283">IFERROR(VLOOKUP(C613,Tabla_Insumos,2,FALSE),"")</f>
        <v/>
      </c>
      <c r="E613" s="308"/>
      <c r="F613" s="331">
        <f t="shared" si="280"/>
        <v>0</v>
      </c>
      <c r="G613" s="331">
        <f t="shared" ref="G613:G625" si="284">ROUND(E613*F613,2)</f>
        <v>0</v>
      </c>
    </row>
    <row r="614" spans="1:7" s="326" customFormat="1" ht="24" customHeight="1" x14ac:dyDescent="0.2">
      <c r="A614" s="341" t="str">
        <f t="shared" si="281"/>
        <v/>
      </c>
      <c r="B614" s="341" t="str">
        <f t="shared" si="282"/>
        <v/>
      </c>
      <c r="C614" s="351"/>
      <c r="D614" s="304" t="str">
        <f t="shared" si="283"/>
        <v/>
      </c>
      <c r="E614" s="308"/>
      <c r="F614" s="331">
        <f t="shared" si="280"/>
        <v>0</v>
      </c>
      <c r="G614" s="331">
        <f t="shared" si="284"/>
        <v>0</v>
      </c>
    </row>
    <row r="615" spans="1:7" s="326" customFormat="1" ht="24" customHeight="1" x14ac:dyDescent="0.2">
      <c r="A615" s="341" t="str">
        <f t="shared" si="281"/>
        <v/>
      </c>
      <c r="B615" s="341" t="str">
        <f t="shared" si="282"/>
        <v/>
      </c>
      <c r="C615" s="351"/>
      <c r="D615" s="304" t="str">
        <f t="shared" si="283"/>
        <v/>
      </c>
      <c r="E615" s="308"/>
      <c r="F615" s="331">
        <f t="shared" si="280"/>
        <v>0</v>
      </c>
      <c r="G615" s="331">
        <f t="shared" si="284"/>
        <v>0</v>
      </c>
    </row>
    <row r="616" spans="1:7" s="326" customFormat="1" ht="24" customHeight="1" x14ac:dyDescent="0.2">
      <c r="A616" s="341" t="str">
        <f t="shared" si="281"/>
        <v/>
      </c>
      <c r="B616" s="341" t="str">
        <f t="shared" si="282"/>
        <v/>
      </c>
      <c r="C616" s="351"/>
      <c r="D616" s="304" t="str">
        <f t="shared" si="283"/>
        <v/>
      </c>
      <c r="E616" s="308"/>
      <c r="F616" s="331">
        <f t="shared" si="280"/>
        <v>0</v>
      </c>
      <c r="G616" s="331">
        <f t="shared" si="284"/>
        <v>0</v>
      </c>
    </row>
    <row r="617" spans="1:7" s="326" customFormat="1" ht="24" customHeight="1" x14ac:dyDescent="0.2">
      <c r="A617" s="341" t="str">
        <f t="shared" si="281"/>
        <v/>
      </c>
      <c r="B617" s="341" t="str">
        <f t="shared" si="282"/>
        <v/>
      </c>
      <c r="C617" s="351"/>
      <c r="D617" s="304" t="str">
        <f t="shared" si="283"/>
        <v/>
      </c>
      <c r="E617" s="308"/>
      <c r="F617" s="331">
        <f t="shared" si="280"/>
        <v>0</v>
      </c>
      <c r="G617" s="331">
        <f t="shared" si="284"/>
        <v>0</v>
      </c>
    </row>
    <row r="618" spans="1:7" s="326" customFormat="1" ht="24" customHeight="1" x14ac:dyDescent="0.2">
      <c r="A618" s="341" t="str">
        <f t="shared" si="281"/>
        <v/>
      </c>
      <c r="B618" s="341" t="str">
        <f t="shared" si="282"/>
        <v/>
      </c>
      <c r="C618" s="351"/>
      <c r="D618" s="304" t="str">
        <f t="shared" si="283"/>
        <v/>
      </c>
      <c r="E618" s="308"/>
      <c r="F618" s="331">
        <f t="shared" si="280"/>
        <v>0</v>
      </c>
      <c r="G618" s="331">
        <f t="shared" si="284"/>
        <v>0</v>
      </c>
    </row>
    <row r="619" spans="1:7" s="326" customFormat="1" ht="24" customHeight="1" x14ac:dyDescent="0.2">
      <c r="A619" s="341" t="str">
        <f t="shared" si="281"/>
        <v/>
      </c>
      <c r="B619" s="341" t="str">
        <f t="shared" si="282"/>
        <v/>
      </c>
      <c r="C619" s="351"/>
      <c r="D619" s="304" t="str">
        <f t="shared" si="283"/>
        <v/>
      </c>
      <c r="E619" s="308"/>
      <c r="F619" s="331">
        <f t="shared" si="280"/>
        <v>0</v>
      </c>
      <c r="G619" s="331">
        <f t="shared" si="284"/>
        <v>0</v>
      </c>
    </row>
    <row r="620" spans="1:7" s="326" customFormat="1" ht="24" customHeight="1" x14ac:dyDescent="0.2">
      <c r="A620" s="341" t="str">
        <f t="shared" si="281"/>
        <v/>
      </c>
      <c r="B620" s="341" t="str">
        <f t="shared" si="282"/>
        <v/>
      </c>
      <c r="C620" s="351"/>
      <c r="D620" s="304" t="str">
        <f t="shared" si="283"/>
        <v/>
      </c>
      <c r="E620" s="308"/>
      <c r="F620" s="331">
        <f t="shared" si="280"/>
        <v>0</v>
      </c>
      <c r="G620" s="331">
        <f t="shared" si="284"/>
        <v>0</v>
      </c>
    </row>
    <row r="621" spans="1:7" s="326" customFormat="1" ht="24" customHeight="1" x14ac:dyDescent="0.2">
      <c r="A621" s="341" t="str">
        <f t="shared" si="281"/>
        <v/>
      </c>
      <c r="B621" s="341" t="str">
        <f t="shared" si="282"/>
        <v/>
      </c>
      <c r="C621" s="351"/>
      <c r="D621" s="304" t="str">
        <f t="shared" si="283"/>
        <v/>
      </c>
      <c r="E621" s="308"/>
      <c r="F621" s="331">
        <f t="shared" si="280"/>
        <v>0</v>
      </c>
      <c r="G621" s="331">
        <f t="shared" si="284"/>
        <v>0</v>
      </c>
    </row>
    <row r="622" spans="1:7" s="326" customFormat="1" ht="24" customHeight="1" x14ac:dyDescent="0.2">
      <c r="A622" s="341" t="str">
        <f t="shared" si="281"/>
        <v/>
      </c>
      <c r="B622" s="341" t="str">
        <f t="shared" si="282"/>
        <v/>
      </c>
      <c r="C622" s="351"/>
      <c r="D622" s="304" t="str">
        <f t="shared" si="283"/>
        <v/>
      </c>
      <c r="E622" s="308"/>
      <c r="F622" s="331">
        <f t="shared" si="280"/>
        <v>0</v>
      </c>
      <c r="G622" s="331">
        <f t="shared" si="284"/>
        <v>0</v>
      </c>
    </row>
    <row r="623" spans="1:7" s="326" customFormat="1" ht="24" customHeight="1" x14ac:dyDescent="0.2">
      <c r="A623" s="341" t="str">
        <f t="shared" si="281"/>
        <v/>
      </c>
      <c r="B623" s="341" t="str">
        <f t="shared" si="282"/>
        <v/>
      </c>
      <c r="C623" s="351"/>
      <c r="D623" s="304" t="str">
        <f t="shared" si="283"/>
        <v/>
      </c>
      <c r="E623" s="308"/>
      <c r="F623" s="331">
        <f t="shared" si="280"/>
        <v>0</v>
      </c>
      <c r="G623" s="331">
        <f t="shared" si="284"/>
        <v>0</v>
      </c>
    </row>
    <row r="624" spans="1:7" s="326" customFormat="1" ht="24" customHeight="1" x14ac:dyDescent="0.2">
      <c r="A624" s="341" t="str">
        <f t="shared" si="281"/>
        <v/>
      </c>
      <c r="B624" s="341" t="str">
        <f t="shared" si="282"/>
        <v/>
      </c>
      <c r="C624" s="351"/>
      <c r="D624" s="304" t="str">
        <f t="shared" si="283"/>
        <v/>
      </c>
      <c r="E624" s="308"/>
      <c r="F624" s="331">
        <f t="shared" si="280"/>
        <v>0</v>
      </c>
      <c r="G624" s="331">
        <f t="shared" si="284"/>
        <v>0</v>
      </c>
    </row>
    <row r="625" spans="1:7" s="326" customFormat="1" ht="24" customHeight="1" x14ac:dyDescent="0.2">
      <c r="A625" s="341" t="str">
        <f t="shared" si="281"/>
        <v/>
      </c>
      <c r="B625" s="341" t="str">
        <f t="shared" si="282"/>
        <v/>
      </c>
      <c r="C625" s="351"/>
      <c r="D625" s="304" t="str">
        <f t="shared" si="283"/>
        <v/>
      </c>
      <c r="E625" s="308"/>
      <c r="F625" s="332">
        <f t="shared" si="280"/>
        <v>0</v>
      </c>
      <c r="G625" s="331">
        <f t="shared" si="284"/>
        <v>0</v>
      </c>
    </row>
    <row r="626" spans="1:7" ht="24" customHeight="1" x14ac:dyDescent="0.2">
      <c r="A626" s="342"/>
      <c r="E626" s="310"/>
      <c r="F626" s="325" t="s">
        <v>29</v>
      </c>
      <c r="G626" s="352">
        <f>SUBTOTAL(9,G612:G625)</f>
        <v>0</v>
      </c>
    </row>
    <row r="627" spans="1:7" ht="24" customHeight="1" x14ac:dyDescent="0.2">
      <c r="A627" s="342"/>
      <c r="C627" s="74" t="s">
        <v>603</v>
      </c>
      <c r="E627" s="310"/>
      <c r="G627" s="324"/>
    </row>
    <row r="628" spans="1:7" s="326" customFormat="1" ht="24" customHeight="1" x14ac:dyDescent="0.2">
      <c r="A628" s="341" t="str">
        <f t="shared" ref="A628:A633" si="285">IFERROR(VLOOKUP(C628,Tabla_Insumos,4,FALSE),"")</f>
        <v/>
      </c>
      <c r="B628" s="341">
        <f t="shared" ref="B628:B633" si="286">IFERROR(VLOOKUP(A628,Tabla_Indices,5,FALSE),"")</f>
        <v>0</v>
      </c>
      <c r="C628" s="350"/>
      <c r="D628" s="306" t="str">
        <f t="shared" ref="D628:D633" si="287">IFERROR(VLOOKUP(C628,Tabla_Insumos,2,FALSE),"")</f>
        <v/>
      </c>
      <c r="E628" s="305"/>
      <c r="F628" s="331">
        <f t="shared" ref="F628:F635" si="288">IFERROR(VLOOKUP(C628,Tabla_Insumos,3,FALSE),0)</f>
        <v>0</v>
      </c>
      <c r="G628" s="331">
        <f>ROUND(E628*F628,2)</f>
        <v>0</v>
      </c>
    </row>
    <row r="629" spans="1:7" s="326" customFormat="1" ht="24" customHeight="1" x14ac:dyDescent="0.2">
      <c r="A629" s="341" t="str">
        <f t="shared" si="285"/>
        <v/>
      </c>
      <c r="B629" s="341">
        <f t="shared" si="286"/>
        <v>0</v>
      </c>
      <c r="C629" s="350"/>
      <c r="D629" s="306" t="str">
        <f t="shared" si="287"/>
        <v/>
      </c>
      <c r="E629" s="305"/>
      <c r="F629" s="331">
        <f t="shared" si="288"/>
        <v>0</v>
      </c>
      <c r="G629" s="331">
        <f>ROUND(E629*F629,2)</f>
        <v>0</v>
      </c>
    </row>
    <row r="630" spans="1:7" s="326" customFormat="1" ht="24" customHeight="1" x14ac:dyDescent="0.2">
      <c r="A630" s="341" t="str">
        <f t="shared" si="285"/>
        <v/>
      </c>
      <c r="B630" s="341">
        <f t="shared" si="286"/>
        <v>0</v>
      </c>
      <c r="C630" s="350"/>
      <c r="D630" s="306" t="str">
        <f t="shared" si="287"/>
        <v/>
      </c>
      <c r="E630" s="305"/>
      <c r="F630" s="331">
        <f t="shared" si="288"/>
        <v>0</v>
      </c>
      <c r="G630" s="331">
        <f t="shared" ref="G630:G635" si="289">ROUND(E630*F630,2)</f>
        <v>0</v>
      </c>
    </row>
    <row r="631" spans="1:7" s="326" customFormat="1" ht="24" customHeight="1" x14ac:dyDescent="0.2">
      <c r="A631" s="341" t="str">
        <f t="shared" si="285"/>
        <v/>
      </c>
      <c r="B631" s="341">
        <f t="shared" si="286"/>
        <v>0</v>
      </c>
      <c r="C631" s="350"/>
      <c r="D631" s="306" t="str">
        <f t="shared" si="287"/>
        <v/>
      </c>
      <c r="E631" s="305"/>
      <c r="F631" s="331">
        <f t="shared" si="288"/>
        <v>0</v>
      </c>
      <c r="G631" s="331">
        <f t="shared" si="289"/>
        <v>0</v>
      </c>
    </row>
    <row r="632" spans="1:7" s="326" customFormat="1" ht="24" customHeight="1" x14ac:dyDescent="0.2">
      <c r="A632" s="341" t="str">
        <f t="shared" si="285"/>
        <v/>
      </c>
      <c r="B632" s="341">
        <f t="shared" si="286"/>
        <v>0</v>
      </c>
      <c r="C632" s="350"/>
      <c r="D632" s="306" t="str">
        <f t="shared" si="287"/>
        <v/>
      </c>
      <c r="E632" s="305"/>
      <c r="F632" s="331">
        <f t="shared" si="288"/>
        <v>0</v>
      </c>
      <c r="G632" s="331">
        <f t="shared" si="289"/>
        <v>0</v>
      </c>
    </row>
    <row r="633" spans="1:7" s="326" customFormat="1" ht="24" customHeight="1" x14ac:dyDescent="0.2">
      <c r="A633" s="341" t="str">
        <f t="shared" si="285"/>
        <v/>
      </c>
      <c r="B633" s="341">
        <f t="shared" si="286"/>
        <v>0</v>
      </c>
      <c r="C633" s="350"/>
      <c r="D633" s="306" t="str">
        <f t="shared" si="287"/>
        <v/>
      </c>
      <c r="E633" s="305"/>
      <c r="F633" s="331">
        <f t="shared" si="288"/>
        <v>0</v>
      </c>
      <c r="G633" s="331">
        <f t="shared" si="289"/>
        <v>0</v>
      </c>
    </row>
    <row r="634" spans="1:7" s="326" customFormat="1" ht="24" customHeight="1" x14ac:dyDescent="0.2">
      <c r="A634" s="341" t="str">
        <f t="shared" ref="A634:A635" si="290">IFERROR(VLOOKUP(C634,Tabla_Insumos,4,FALSE),"")</f>
        <v/>
      </c>
      <c r="B634" s="341">
        <f t="shared" ref="B634:B635" si="291">IFERROR(VLOOKUP(A634,Tabla_Indices,5,FALSE),"")</f>
        <v>0</v>
      </c>
      <c r="C634" s="351"/>
      <c r="D634" s="304" t="str">
        <f t="shared" ref="D634:D635" si="292">IFERROR(VLOOKUP(C634,Tabla_Insumos,2,FALSE),"")</f>
        <v/>
      </c>
      <c r="E634" s="308"/>
      <c r="F634" s="331">
        <f t="shared" si="288"/>
        <v>0</v>
      </c>
      <c r="G634" s="331">
        <f t="shared" si="289"/>
        <v>0</v>
      </c>
    </row>
    <row r="635" spans="1:7" s="326" customFormat="1" ht="24" customHeight="1" x14ac:dyDescent="0.2">
      <c r="A635" s="341" t="str">
        <f t="shared" si="290"/>
        <v/>
      </c>
      <c r="B635" s="341">
        <f t="shared" si="291"/>
        <v>0</v>
      </c>
      <c r="C635" s="351"/>
      <c r="D635" s="304" t="str">
        <f t="shared" si="292"/>
        <v/>
      </c>
      <c r="E635" s="308"/>
      <c r="F635" s="331">
        <f t="shared" si="288"/>
        <v>0</v>
      </c>
      <c r="G635" s="331">
        <f t="shared" si="289"/>
        <v>0</v>
      </c>
    </row>
    <row r="636" spans="1:7" ht="24" customHeight="1" x14ac:dyDescent="0.2">
      <c r="A636" s="342"/>
      <c r="E636" s="310"/>
      <c r="F636" s="325" t="s">
        <v>30</v>
      </c>
      <c r="G636" s="352">
        <f>SUBTOTAL(9,G628:G635)</f>
        <v>0</v>
      </c>
    </row>
    <row r="637" spans="1:7" ht="24" customHeight="1" x14ac:dyDescent="0.2">
      <c r="A637" s="342"/>
      <c r="C637" s="74" t="s">
        <v>604</v>
      </c>
      <c r="E637" s="310"/>
      <c r="G637" s="324"/>
    </row>
    <row r="638" spans="1:7" s="326" customFormat="1" ht="24" customHeight="1" x14ac:dyDescent="0.2">
      <c r="A638" s="341" t="str">
        <f t="shared" ref="A638:A640" si="293">IFERROR(VLOOKUP(C638,Tabla_Insumos,4,FALSE),"")</f>
        <v/>
      </c>
      <c r="B638" s="341" t="str">
        <f t="shared" ref="B638:B640" si="294">IFERROR(VLOOKUP(C638,Tabla_Insumos,5,FALSE),"")</f>
        <v/>
      </c>
      <c r="C638" s="354"/>
      <c r="D638" s="306" t="str">
        <f t="shared" ref="D638:D640" si="295">IFERROR(VLOOKUP(C638,Tabla_Insumos,2,FALSE),"")</f>
        <v/>
      </c>
      <c r="E638" s="305"/>
      <c r="F638" s="331">
        <f t="shared" ref="F638:F646" si="296">IFERROR(VLOOKUP(C638,Tabla_Insumos,3,FALSE),0)</f>
        <v>0</v>
      </c>
      <c r="G638" s="331">
        <f t="shared" ref="G638:G646" si="297">ROUND(E638*F638,2)</f>
        <v>0</v>
      </c>
    </row>
    <row r="639" spans="1:7" s="326" customFormat="1" ht="24" customHeight="1" x14ac:dyDescent="0.2">
      <c r="A639" s="341" t="str">
        <f t="shared" si="293"/>
        <v/>
      </c>
      <c r="B639" s="341" t="str">
        <f t="shared" si="294"/>
        <v/>
      </c>
      <c r="C639" s="354"/>
      <c r="D639" s="306" t="str">
        <f t="shared" si="295"/>
        <v/>
      </c>
      <c r="E639" s="305"/>
      <c r="F639" s="331">
        <f t="shared" si="296"/>
        <v>0</v>
      </c>
      <c r="G639" s="331">
        <f t="shared" si="297"/>
        <v>0</v>
      </c>
    </row>
    <row r="640" spans="1:7" s="326" customFormat="1" ht="24" customHeight="1" x14ac:dyDescent="0.2">
      <c r="A640" s="341" t="str">
        <f t="shared" si="293"/>
        <v/>
      </c>
      <c r="B640" s="341" t="str">
        <f t="shared" si="294"/>
        <v/>
      </c>
      <c r="C640" s="354"/>
      <c r="D640" s="306" t="str">
        <f t="shared" si="295"/>
        <v/>
      </c>
      <c r="E640" s="305"/>
      <c r="F640" s="331">
        <f t="shared" si="296"/>
        <v>0</v>
      </c>
      <c r="G640" s="331">
        <f t="shared" si="297"/>
        <v>0</v>
      </c>
    </row>
    <row r="641" spans="1:7" s="326" customFormat="1" ht="24" customHeight="1" x14ac:dyDescent="0.2">
      <c r="A641" s="341" t="str">
        <f t="shared" ref="A641:A646" si="298">IFERROR(VLOOKUP(C641,Tabla_Insumos,4,FALSE),"")</f>
        <v/>
      </c>
      <c r="B641" s="341" t="str">
        <f t="shared" ref="B641:B646" si="299">IFERROR(VLOOKUP(C641,Tabla_Insumos,5,FALSE),"")</f>
        <v/>
      </c>
      <c r="C641" s="351"/>
      <c r="D641" s="304" t="str">
        <f t="shared" ref="D641:D646" si="300">IFERROR(VLOOKUP(C641,Tabla_Insumos,2,FALSE),"")</f>
        <v/>
      </c>
      <c r="E641" s="308"/>
      <c r="F641" s="331">
        <f t="shared" si="296"/>
        <v>0</v>
      </c>
      <c r="G641" s="331">
        <f t="shared" si="297"/>
        <v>0</v>
      </c>
    </row>
    <row r="642" spans="1:7" s="326" customFormat="1" ht="24" customHeight="1" x14ac:dyDescent="0.2">
      <c r="A642" s="341" t="str">
        <f t="shared" si="298"/>
        <v/>
      </c>
      <c r="B642" s="341" t="str">
        <f t="shared" si="299"/>
        <v/>
      </c>
      <c r="C642" s="351"/>
      <c r="D642" s="304" t="str">
        <f t="shared" si="300"/>
        <v/>
      </c>
      <c r="E642" s="308"/>
      <c r="F642" s="331">
        <f t="shared" si="296"/>
        <v>0</v>
      </c>
      <c r="G642" s="331">
        <f t="shared" si="297"/>
        <v>0</v>
      </c>
    </row>
    <row r="643" spans="1:7" s="326" customFormat="1" ht="24" customHeight="1" x14ac:dyDescent="0.2">
      <c r="A643" s="341" t="str">
        <f t="shared" si="298"/>
        <v/>
      </c>
      <c r="B643" s="341" t="str">
        <f t="shared" si="299"/>
        <v/>
      </c>
      <c r="C643" s="351"/>
      <c r="D643" s="304" t="str">
        <f t="shared" si="300"/>
        <v/>
      </c>
      <c r="E643" s="308"/>
      <c r="F643" s="331">
        <f t="shared" si="296"/>
        <v>0</v>
      </c>
      <c r="G643" s="331">
        <f t="shared" si="297"/>
        <v>0</v>
      </c>
    </row>
    <row r="644" spans="1:7" s="326" customFormat="1" ht="24" customHeight="1" x14ac:dyDescent="0.2">
      <c r="A644" s="341" t="str">
        <f t="shared" si="298"/>
        <v/>
      </c>
      <c r="B644" s="341" t="str">
        <f t="shared" si="299"/>
        <v/>
      </c>
      <c r="C644" s="351"/>
      <c r="D644" s="304" t="str">
        <f t="shared" si="300"/>
        <v/>
      </c>
      <c r="E644" s="308"/>
      <c r="F644" s="331">
        <f t="shared" si="296"/>
        <v>0</v>
      </c>
      <c r="G644" s="331">
        <f t="shared" si="297"/>
        <v>0</v>
      </c>
    </row>
    <row r="645" spans="1:7" s="326" customFormat="1" ht="24" customHeight="1" x14ac:dyDescent="0.2">
      <c r="A645" s="341" t="str">
        <f t="shared" si="298"/>
        <v/>
      </c>
      <c r="B645" s="341" t="str">
        <f t="shared" si="299"/>
        <v/>
      </c>
      <c r="C645" s="351"/>
      <c r="D645" s="304" t="str">
        <f t="shared" si="300"/>
        <v/>
      </c>
      <c r="E645" s="308"/>
      <c r="F645" s="331">
        <f t="shared" si="296"/>
        <v>0</v>
      </c>
      <c r="G645" s="331">
        <f t="shared" si="297"/>
        <v>0</v>
      </c>
    </row>
    <row r="646" spans="1:7" s="326" customFormat="1" ht="24" customHeight="1" x14ac:dyDescent="0.2">
      <c r="A646" s="341" t="str">
        <f t="shared" si="298"/>
        <v/>
      </c>
      <c r="B646" s="341" t="str">
        <f t="shared" si="299"/>
        <v/>
      </c>
      <c r="C646" s="351"/>
      <c r="D646" s="304" t="str">
        <f t="shared" si="300"/>
        <v/>
      </c>
      <c r="E646" s="308"/>
      <c r="F646" s="331">
        <f t="shared" si="296"/>
        <v>0</v>
      </c>
      <c r="G646" s="331">
        <f t="shared" si="297"/>
        <v>0</v>
      </c>
    </row>
    <row r="647" spans="1:7" ht="24" customHeight="1" x14ac:dyDescent="0.2">
      <c r="A647" s="343"/>
      <c r="E647" s="310"/>
      <c r="F647" s="325" t="s">
        <v>31</v>
      </c>
      <c r="G647" s="352">
        <f>SUBTOTAL(9,G638:G646)</f>
        <v>0</v>
      </c>
    </row>
    <row r="648" spans="1:7" ht="24" customHeight="1" x14ac:dyDescent="0.2">
      <c r="A648" s="342"/>
      <c r="E648" s="310"/>
      <c r="G648" s="324"/>
    </row>
    <row r="649" spans="1:7" ht="24" customHeight="1" x14ac:dyDescent="0.2">
      <c r="A649" s="344">
        <f>B607</f>
        <v>13</v>
      </c>
      <c r="B649" s="131" t="str">
        <f>C607</f>
        <v>Tableros de transferencia en GG</v>
      </c>
      <c r="C649" s="327"/>
      <c r="D649" s="327" t="s">
        <v>32</v>
      </c>
      <c r="E649" s="328"/>
      <c r="F649" s="355" t="s">
        <v>33</v>
      </c>
      <c r="G649" s="356">
        <f>SUBTOTAL(9,G612:G648)</f>
        <v>0</v>
      </c>
    </row>
    <row r="651" spans="1:7" ht="24" customHeight="1" x14ac:dyDescent="0.2">
      <c r="A651" s="333" t="s">
        <v>35</v>
      </c>
      <c r="B651" s="334"/>
      <c r="C651" s="133"/>
      <c r="D651" s="133"/>
      <c r="E651" s="133"/>
      <c r="F651" s="133"/>
      <c r="G651" s="345"/>
    </row>
    <row r="652" spans="1:7" ht="24" customHeight="1" x14ac:dyDescent="0.2">
      <c r="A652" s="336" t="s">
        <v>600</v>
      </c>
      <c r="B652" s="337" t="str">
        <f>Comitente</f>
        <v>Dirección de Recursos Energéticos</v>
      </c>
      <c r="C652" s="346"/>
      <c r="D652" s="74"/>
      <c r="E652" s="74"/>
      <c r="F652" s="320"/>
      <c r="G652" s="321"/>
    </row>
    <row r="653" spans="1:7" ht="24" customHeight="1" x14ac:dyDescent="0.2">
      <c r="A653" s="336" t="s">
        <v>601</v>
      </c>
      <c r="B653" s="337">
        <f>Contratista</f>
        <v>0</v>
      </c>
      <c r="C653" s="347"/>
      <c r="D653" s="347"/>
      <c r="E653" s="347"/>
      <c r="F653" s="320"/>
      <c r="G653" s="321"/>
    </row>
    <row r="654" spans="1:7" ht="24" customHeight="1" x14ac:dyDescent="0.2">
      <c r="A654" s="336" t="s">
        <v>22</v>
      </c>
      <c r="B654" s="337" t="str">
        <f>Obra</f>
        <v>REFACCIÓN Y ACONDICIONAMIENTO DE INSTALACIONES ELÉCTRICAS EN EL CENTRO DE OPERACIONES DE LA PRESA QUEBRADA DE ULLUM</v>
      </c>
      <c r="C654" s="347"/>
      <c r="D654" s="347"/>
      <c r="E654" s="347"/>
      <c r="F654" s="320" t="s">
        <v>36</v>
      </c>
      <c r="G654" s="348">
        <f>Fecha_Base</f>
        <v>0</v>
      </c>
    </row>
    <row r="655" spans="1:7" ht="24" customHeight="1" x14ac:dyDescent="0.2">
      <c r="A655" s="338" t="s">
        <v>599</v>
      </c>
      <c r="B655" s="151" t="str">
        <f>Ubicación</f>
        <v>Dpto. Ullum</v>
      </c>
      <c r="C655" s="74"/>
      <c r="E655" s="310"/>
      <c r="G655" s="324"/>
    </row>
    <row r="656" spans="1:7" ht="24" customHeight="1" x14ac:dyDescent="0.2">
      <c r="A656" s="338" t="s">
        <v>37</v>
      </c>
      <c r="B656" s="322" t="str">
        <f>IFERROR(VALUE(LEFT(B657,FIND(".",B657)-1)),"")</f>
        <v/>
      </c>
      <c r="C656" s="70" t="str">
        <f>IFERROR(VLOOKUP(B656,Tabla_CyP,2,FALSE),"")</f>
        <v/>
      </c>
      <c r="E656" s="310"/>
      <c r="G656" s="324"/>
    </row>
    <row r="657" spans="1:7" ht="24" customHeight="1" x14ac:dyDescent="0.2">
      <c r="A657" s="338" t="s">
        <v>23</v>
      </c>
      <c r="B657" s="323">
        <f>IFERROR(VLOOKUP(COUNTIF($A$1:A657,"ANALISIS DE PRECIOS"),Tabla_NumeroItem,2,FALSE),"")</f>
        <v>14</v>
      </c>
      <c r="C657" s="70" t="str">
        <f>IFERROR(VLOOKUP(B657,Tabla_CyP,2,FALSE),"")</f>
        <v>Desmontaje de Torre</v>
      </c>
      <c r="E657" s="310"/>
      <c r="F657" s="320" t="s">
        <v>24</v>
      </c>
      <c r="G657" s="324" t="str">
        <f>IFERROR(VLOOKUP(B657,Tabla_CyP,4,FALSE),"")</f>
        <v>Uni.</v>
      </c>
    </row>
    <row r="658" spans="1:7" ht="24" customHeight="1" x14ac:dyDescent="0.2">
      <c r="A658" s="338"/>
      <c r="B658" s="151"/>
      <c r="E658" s="310"/>
      <c r="G658" s="324"/>
    </row>
    <row r="659" spans="1:7" ht="24" customHeight="1" x14ac:dyDescent="0.2">
      <c r="A659" s="402" t="s">
        <v>505</v>
      </c>
      <c r="B659" s="403"/>
      <c r="C659" s="404" t="s">
        <v>0</v>
      </c>
      <c r="D659" s="404" t="s">
        <v>25</v>
      </c>
      <c r="E659" s="406" t="s">
        <v>26</v>
      </c>
      <c r="F659" s="400" t="s">
        <v>27</v>
      </c>
      <c r="G659" s="400" t="s">
        <v>28</v>
      </c>
    </row>
    <row r="660" spans="1:7" ht="24" customHeight="1" x14ac:dyDescent="0.2">
      <c r="A660" s="339" t="s">
        <v>506</v>
      </c>
      <c r="B660" s="339" t="s">
        <v>507</v>
      </c>
      <c r="C660" s="405"/>
      <c r="D660" s="405"/>
      <c r="E660" s="407"/>
      <c r="F660" s="401"/>
      <c r="G660" s="401"/>
    </row>
    <row r="661" spans="1:7" ht="24" customHeight="1" x14ac:dyDescent="0.2">
      <c r="A661" s="318"/>
      <c r="B661" s="340"/>
      <c r="C661" s="97" t="s">
        <v>602</v>
      </c>
      <c r="D661" s="327"/>
      <c r="E661" s="328"/>
      <c r="F661" s="329"/>
      <c r="G661" s="330"/>
    </row>
    <row r="662" spans="1:7" s="326" customFormat="1" ht="24" customHeight="1" x14ac:dyDescent="0.2">
      <c r="A662" s="341" t="str">
        <f t="shared" ref="A662" si="301">IFERROR(VLOOKUP(C662,Tabla_Insumos,4,FALSE),"")</f>
        <v/>
      </c>
      <c r="B662" s="341" t="str">
        <f>IFERROR(VLOOKUP(C662,Tabla_Insumos,5,FALSE),"")</f>
        <v/>
      </c>
      <c r="C662" s="354"/>
      <c r="D662" s="306" t="str">
        <f t="shared" ref="D662" si="302">IFERROR(VLOOKUP(C662,Tabla_Insumos,2,FALSE),"")</f>
        <v/>
      </c>
      <c r="E662" s="305"/>
      <c r="F662" s="331">
        <f t="shared" ref="F662:F675" si="303">IFERROR(VLOOKUP(C662,Tabla_Insumos,3,FALSE),0)</f>
        <v>0</v>
      </c>
      <c r="G662" s="331">
        <f>ROUND(E662*F662,2)</f>
        <v>0</v>
      </c>
    </row>
    <row r="663" spans="1:7" s="326" customFormat="1" ht="24" customHeight="1" x14ac:dyDescent="0.2">
      <c r="A663" s="341" t="str">
        <f t="shared" ref="A663:A675" si="304">IFERROR(VLOOKUP(C663,Tabla_Insumos,4,FALSE),"")</f>
        <v/>
      </c>
      <c r="B663" s="341" t="str">
        <f t="shared" ref="B663:B675" si="305">IFERROR(VLOOKUP(C663,Tabla_Insumos,5,FALSE),"")</f>
        <v/>
      </c>
      <c r="C663" s="351"/>
      <c r="D663" s="304" t="str">
        <f t="shared" ref="D663:D675" si="306">IFERROR(VLOOKUP(C663,Tabla_Insumos,2,FALSE),"")</f>
        <v/>
      </c>
      <c r="E663" s="308"/>
      <c r="F663" s="331">
        <f t="shared" si="303"/>
        <v>0</v>
      </c>
      <c r="G663" s="331">
        <f t="shared" ref="G663:G675" si="307">ROUND(E663*F663,2)</f>
        <v>0</v>
      </c>
    </row>
    <row r="664" spans="1:7" s="326" customFormat="1" ht="24" customHeight="1" x14ac:dyDescent="0.2">
      <c r="A664" s="341" t="str">
        <f t="shared" si="304"/>
        <v/>
      </c>
      <c r="B664" s="341" t="str">
        <f t="shared" si="305"/>
        <v/>
      </c>
      <c r="C664" s="351"/>
      <c r="D664" s="304" t="str">
        <f t="shared" si="306"/>
        <v/>
      </c>
      <c r="E664" s="308"/>
      <c r="F664" s="331">
        <f t="shared" si="303"/>
        <v>0</v>
      </c>
      <c r="G664" s="331">
        <f t="shared" si="307"/>
        <v>0</v>
      </c>
    </row>
    <row r="665" spans="1:7" s="326" customFormat="1" ht="24" customHeight="1" x14ac:dyDescent="0.2">
      <c r="A665" s="341" t="str">
        <f t="shared" si="304"/>
        <v/>
      </c>
      <c r="B665" s="341" t="str">
        <f t="shared" si="305"/>
        <v/>
      </c>
      <c r="C665" s="351"/>
      <c r="D665" s="304" t="str">
        <f t="shared" si="306"/>
        <v/>
      </c>
      <c r="E665" s="308"/>
      <c r="F665" s="331">
        <f t="shared" si="303"/>
        <v>0</v>
      </c>
      <c r="G665" s="331">
        <f t="shared" si="307"/>
        <v>0</v>
      </c>
    </row>
    <row r="666" spans="1:7" s="326" customFormat="1" ht="24" customHeight="1" x14ac:dyDescent="0.2">
      <c r="A666" s="341" t="str">
        <f t="shared" si="304"/>
        <v/>
      </c>
      <c r="B666" s="341" t="str">
        <f t="shared" si="305"/>
        <v/>
      </c>
      <c r="C666" s="351"/>
      <c r="D666" s="304" t="str">
        <f t="shared" si="306"/>
        <v/>
      </c>
      <c r="E666" s="308"/>
      <c r="F666" s="331">
        <f t="shared" si="303"/>
        <v>0</v>
      </c>
      <c r="G666" s="331">
        <f t="shared" si="307"/>
        <v>0</v>
      </c>
    </row>
    <row r="667" spans="1:7" s="326" customFormat="1" ht="24" customHeight="1" x14ac:dyDescent="0.2">
      <c r="A667" s="341" t="str">
        <f t="shared" si="304"/>
        <v/>
      </c>
      <c r="B667" s="341" t="str">
        <f t="shared" si="305"/>
        <v/>
      </c>
      <c r="C667" s="351"/>
      <c r="D667" s="304" t="str">
        <f t="shared" si="306"/>
        <v/>
      </c>
      <c r="E667" s="308"/>
      <c r="F667" s="331">
        <f t="shared" si="303"/>
        <v>0</v>
      </c>
      <c r="G667" s="331">
        <f t="shared" si="307"/>
        <v>0</v>
      </c>
    </row>
    <row r="668" spans="1:7" s="326" customFormat="1" ht="24" customHeight="1" x14ac:dyDescent="0.2">
      <c r="A668" s="341" t="str">
        <f t="shared" si="304"/>
        <v/>
      </c>
      <c r="B668" s="341" t="str">
        <f t="shared" si="305"/>
        <v/>
      </c>
      <c r="C668" s="351"/>
      <c r="D668" s="304" t="str">
        <f t="shared" si="306"/>
        <v/>
      </c>
      <c r="E668" s="308"/>
      <c r="F668" s="331">
        <f t="shared" si="303"/>
        <v>0</v>
      </c>
      <c r="G668" s="331">
        <f t="shared" si="307"/>
        <v>0</v>
      </c>
    </row>
    <row r="669" spans="1:7" s="326" customFormat="1" ht="24" customHeight="1" x14ac:dyDescent="0.2">
      <c r="A669" s="341" t="str">
        <f t="shared" si="304"/>
        <v/>
      </c>
      <c r="B669" s="341" t="str">
        <f t="shared" si="305"/>
        <v/>
      </c>
      <c r="C669" s="351"/>
      <c r="D669" s="304" t="str">
        <f t="shared" si="306"/>
        <v/>
      </c>
      <c r="E669" s="308"/>
      <c r="F669" s="331">
        <f t="shared" si="303"/>
        <v>0</v>
      </c>
      <c r="G669" s="331">
        <f t="shared" si="307"/>
        <v>0</v>
      </c>
    </row>
    <row r="670" spans="1:7" s="326" customFormat="1" ht="24" customHeight="1" x14ac:dyDescent="0.2">
      <c r="A670" s="341" t="str">
        <f t="shared" si="304"/>
        <v/>
      </c>
      <c r="B670" s="341" t="str">
        <f t="shared" si="305"/>
        <v/>
      </c>
      <c r="C670" s="351"/>
      <c r="D670" s="304" t="str">
        <f t="shared" si="306"/>
        <v/>
      </c>
      <c r="E670" s="308"/>
      <c r="F670" s="331">
        <f t="shared" si="303"/>
        <v>0</v>
      </c>
      <c r="G670" s="331">
        <f t="shared" si="307"/>
        <v>0</v>
      </c>
    </row>
    <row r="671" spans="1:7" s="326" customFormat="1" ht="24" customHeight="1" x14ac:dyDescent="0.2">
      <c r="A671" s="341" t="str">
        <f t="shared" si="304"/>
        <v/>
      </c>
      <c r="B671" s="341" t="str">
        <f t="shared" si="305"/>
        <v/>
      </c>
      <c r="C671" s="351"/>
      <c r="D671" s="304" t="str">
        <f t="shared" si="306"/>
        <v/>
      </c>
      <c r="E671" s="308"/>
      <c r="F671" s="331">
        <f t="shared" si="303"/>
        <v>0</v>
      </c>
      <c r="G671" s="331">
        <f t="shared" si="307"/>
        <v>0</v>
      </c>
    </row>
    <row r="672" spans="1:7" s="326" customFormat="1" ht="24" customHeight="1" x14ac:dyDescent="0.2">
      <c r="A672" s="341" t="str">
        <f t="shared" si="304"/>
        <v/>
      </c>
      <c r="B672" s="341" t="str">
        <f t="shared" si="305"/>
        <v/>
      </c>
      <c r="C672" s="351"/>
      <c r="D672" s="304" t="str">
        <f t="shared" si="306"/>
        <v/>
      </c>
      <c r="E672" s="308"/>
      <c r="F672" s="331">
        <f t="shared" si="303"/>
        <v>0</v>
      </c>
      <c r="G672" s="331">
        <f t="shared" si="307"/>
        <v>0</v>
      </c>
    </row>
    <row r="673" spans="1:7" s="326" customFormat="1" ht="24" customHeight="1" x14ac:dyDescent="0.2">
      <c r="A673" s="341" t="str">
        <f t="shared" si="304"/>
        <v/>
      </c>
      <c r="B673" s="341" t="str">
        <f t="shared" si="305"/>
        <v/>
      </c>
      <c r="C673" s="351"/>
      <c r="D673" s="304" t="str">
        <f t="shared" si="306"/>
        <v/>
      </c>
      <c r="E673" s="308"/>
      <c r="F673" s="331">
        <f t="shared" si="303"/>
        <v>0</v>
      </c>
      <c r="G673" s="331">
        <f t="shared" si="307"/>
        <v>0</v>
      </c>
    </row>
    <row r="674" spans="1:7" s="326" customFormat="1" ht="24" customHeight="1" x14ac:dyDescent="0.2">
      <c r="A674" s="341" t="str">
        <f t="shared" si="304"/>
        <v/>
      </c>
      <c r="B674" s="341" t="str">
        <f t="shared" si="305"/>
        <v/>
      </c>
      <c r="C674" s="351"/>
      <c r="D674" s="304" t="str">
        <f t="shared" si="306"/>
        <v/>
      </c>
      <c r="E674" s="308"/>
      <c r="F674" s="331">
        <f t="shared" si="303"/>
        <v>0</v>
      </c>
      <c r="G674" s="331">
        <f t="shared" si="307"/>
        <v>0</v>
      </c>
    </row>
    <row r="675" spans="1:7" s="326" customFormat="1" ht="24" customHeight="1" x14ac:dyDescent="0.2">
      <c r="A675" s="341" t="str">
        <f t="shared" si="304"/>
        <v/>
      </c>
      <c r="B675" s="341" t="str">
        <f t="shared" si="305"/>
        <v/>
      </c>
      <c r="C675" s="351"/>
      <c r="D675" s="304" t="str">
        <f t="shared" si="306"/>
        <v/>
      </c>
      <c r="E675" s="308"/>
      <c r="F675" s="332">
        <f t="shared" si="303"/>
        <v>0</v>
      </c>
      <c r="G675" s="331">
        <f t="shared" si="307"/>
        <v>0</v>
      </c>
    </row>
    <row r="676" spans="1:7" ht="24" customHeight="1" x14ac:dyDescent="0.2">
      <c r="A676" s="342"/>
      <c r="E676" s="310"/>
      <c r="F676" s="325" t="s">
        <v>29</v>
      </c>
      <c r="G676" s="352">
        <f>SUBTOTAL(9,G662:G675)</f>
        <v>0</v>
      </c>
    </row>
    <row r="677" spans="1:7" ht="24" customHeight="1" x14ac:dyDescent="0.2">
      <c r="A677" s="342"/>
      <c r="C677" s="74" t="s">
        <v>603</v>
      </c>
      <c r="E677" s="310"/>
      <c r="G677" s="324"/>
    </row>
    <row r="678" spans="1:7" s="326" customFormat="1" ht="24" customHeight="1" x14ac:dyDescent="0.2">
      <c r="A678" s="341" t="str">
        <f t="shared" ref="A678:A683" si="308">IFERROR(VLOOKUP(C678,Tabla_Insumos,4,FALSE),"")</f>
        <v/>
      </c>
      <c r="B678" s="341">
        <f t="shared" ref="B678:B683" si="309">IFERROR(VLOOKUP(A678,Tabla_Indices,5,FALSE),"")</f>
        <v>0</v>
      </c>
      <c r="C678" s="350"/>
      <c r="D678" s="306" t="str">
        <f t="shared" ref="D678:D683" si="310">IFERROR(VLOOKUP(C678,Tabla_Insumos,2,FALSE),"")</f>
        <v/>
      </c>
      <c r="E678" s="305"/>
      <c r="F678" s="331">
        <f t="shared" ref="F678:F685" si="311">IFERROR(VLOOKUP(C678,Tabla_Insumos,3,FALSE),0)</f>
        <v>0</v>
      </c>
      <c r="G678" s="331">
        <f>ROUND(E678*F678,2)</f>
        <v>0</v>
      </c>
    </row>
    <row r="679" spans="1:7" s="326" customFormat="1" ht="24" customHeight="1" x14ac:dyDescent="0.2">
      <c r="A679" s="341" t="str">
        <f t="shared" si="308"/>
        <v/>
      </c>
      <c r="B679" s="341">
        <f t="shared" si="309"/>
        <v>0</v>
      </c>
      <c r="C679" s="350"/>
      <c r="D679" s="306" t="str">
        <f t="shared" si="310"/>
        <v/>
      </c>
      <c r="E679" s="305"/>
      <c r="F679" s="331">
        <f t="shared" si="311"/>
        <v>0</v>
      </c>
      <c r="G679" s="331">
        <f>ROUND(E679*F679,2)</f>
        <v>0</v>
      </c>
    </row>
    <row r="680" spans="1:7" s="326" customFormat="1" ht="24" customHeight="1" x14ac:dyDescent="0.2">
      <c r="A680" s="341" t="str">
        <f t="shared" si="308"/>
        <v/>
      </c>
      <c r="B680" s="341">
        <f t="shared" si="309"/>
        <v>0</v>
      </c>
      <c r="C680" s="350"/>
      <c r="D680" s="306" t="str">
        <f t="shared" si="310"/>
        <v/>
      </c>
      <c r="E680" s="305"/>
      <c r="F680" s="331">
        <f t="shared" si="311"/>
        <v>0</v>
      </c>
      <c r="G680" s="331">
        <f t="shared" ref="G680:G685" si="312">ROUND(E680*F680,2)</f>
        <v>0</v>
      </c>
    </row>
    <row r="681" spans="1:7" s="326" customFormat="1" ht="24" customHeight="1" x14ac:dyDescent="0.2">
      <c r="A681" s="341" t="str">
        <f t="shared" si="308"/>
        <v/>
      </c>
      <c r="B681" s="341">
        <f t="shared" si="309"/>
        <v>0</v>
      </c>
      <c r="C681" s="350"/>
      <c r="D681" s="306" t="str">
        <f t="shared" si="310"/>
        <v/>
      </c>
      <c r="E681" s="305"/>
      <c r="F681" s="331">
        <f t="shared" si="311"/>
        <v>0</v>
      </c>
      <c r="G681" s="331">
        <f t="shared" si="312"/>
        <v>0</v>
      </c>
    </row>
    <row r="682" spans="1:7" s="326" customFormat="1" ht="24" customHeight="1" x14ac:dyDescent="0.2">
      <c r="A682" s="341" t="str">
        <f t="shared" si="308"/>
        <v/>
      </c>
      <c r="B682" s="341">
        <f t="shared" si="309"/>
        <v>0</v>
      </c>
      <c r="C682" s="350"/>
      <c r="D682" s="306" t="str">
        <f t="shared" si="310"/>
        <v/>
      </c>
      <c r="E682" s="305"/>
      <c r="F682" s="331">
        <f t="shared" si="311"/>
        <v>0</v>
      </c>
      <c r="G682" s="331">
        <f t="shared" si="312"/>
        <v>0</v>
      </c>
    </row>
    <row r="683" spans="1:7" s="326" customFormat="1" ht="24" customHeight="1" x14ac:dyDescent="0.2">
      <c r="A683" s="341" t="str">
        <f t="shared" si="308"/>
        <v/>
      </c>
      <c r="B683" s="341">
        <f t="shared" si="309"/>
        <v>0</v>
      </c>
      <c r="C683" s="350"/>
      <c r="D683" s="306" t="str">
        <f t="shared" si="310"/>
        <v/>
      </c>
      <c r="E683" s="305"/>
      <c r="F683" s="331">
        <f t="shared" si="311"/>
        <v>0</v>
      </c>
      <c r="G683" s="331">
        <f t="shared" si="312"/>
        <v>0</v>
      </c>
    </row>
    <row r="684" spans="1:7" s="326" customFormat="1" ht="24" customHeight="1" x14ac:dyDescent="0.2">
      <c r="A684" s="341" t="str">
        <f t="shared" ref="A684:A685" si="313">IFERROR(VLOOKUP(C684,Tabla_Insumos,4,FALSE),"")</f>
        <v/>
      </c>
      <c r="B684" s="341">
        <f t="shared" ref="B684:B685" si="314">IFERROR(VLOOKUP(A684,Tabla_Indices,5,FALSE),"")</f>
        <v>0</v>
      </c>
      <c r="C684" s="351"/>
      <c r="D684" s="304" t="str">
        <f t="shared" ref="D684:D685" si="315">IFERROR(VLOOKUP(C684,Tabla_Insumos,2,FALSE),"")</f>
        <v/>
      </c>
      <c r="E684" s="308"/>
      <c r="F684" s="331">
        <f t="shared" si="311"/>
        <v>0</v>
      </c>
      <c r="G684" s="331">
        <f t="shared" si="312"/>
        <v>0</v>
      </c>
    </row>
    <row r="685" spans="1:7" s="326" customFormat="1" ht="24" customHeight="1" x14ac:dyDescent="0.2">
      <c r="A685" s="341" t="str">
        <f t="shared" si="313"/>
        <v/>
      </c>
      <c r="B685" s="341">
        <f t="shared" si="314"/>
        <v>0</v>
      </c>
      <c r="C685" s="351"/>
      <c r="D685" s="304" t="str">
        <f t="shared" si="315"/>
        <v/>
      </c>
      <c r="E685" s="308"/>
      <c r="F685" s="331">
        <f t="shared" si="311"/>
        <v>0</v>
      </c>
      <c r="G685" s="331">
        <f t="shared" si="312"/>
        <v>0</v>
      </c>
    </row>
    <row r="686" spans="1:7" ht="24" customHeight="1" x14ac:dyDescent="0.2">
      <c r="A686" s="342"/>
      <c r="E686" s="310"/>
      <c r="F686" s="325" t="s">
        <v>30</v>
      </c>
      <c r="G686" s="352">
        <f>SUBTOTAL(9,G678:G685)</f>
        <v>0</v>
      </c>
    </row>
    <row r="687" spans="1:7" ht="24" customHeight="1" x14ac:dyDescent="0.2">
      <c r="A687" s="342"/>
      <c r="C687" s="74" t="s">
        <v>604</v>
      </c>
      <c r="E687" s="310"/>
      <c r="G687" s="324"/>
    </row>
    <row r="688" spans="1:7" s="326" customFormat="1" ht="24" customHeight="1" x14ac:dyDescent="0.2">
      <c r="A688" s="341" t="str">
        <f t="shared" ref="A688:A690" si="316">IFERROR(VLOOKUP(C688,Tabla_Insumos,4,FALSE),"")</f>
        <v/>
      </c>
      <c r="B688" s="341" t="str">
        <f t="shared" ref="B688:B690" si="317">IFERROR(VLOOKUP(C688,Tabla_Insumos,5,FALSE),"")</f>
        <v/>
      </c>
      <c r="C688" s="354"/>
      <c r="D688" s="306" t="str">
        <f t="shared" ref="D688:D690" si="318">IFERROR(VLOOKUP(C688,Tabla_Insumos,2,FALSE),"")</f>
        <v/>
      </c>
      <c r="E688" s="305"/>
      <c r="F688" s="331">
        <f t="shared" ref="F688:F696" si="319">IFERROR(VLOOKUP(C688,Tabla_Insumos,3,FALSE),0)</f>
        <v>0</v>
      </c>
      <c r="G688" s="331">
        <f t="shared" ref="G688:G696" si="320">ROUND(E688*F688,2)</f>
        <v>0</v>
      </c>
    </row>
    <row r="689" spans="1:7" s="326" customFormat="1" ht="24" customHeight="1" x14ac:dyDescent="0.2">
      <c r="A689" s="341" t="str">
        <f t="shared" si="316"/>
        <v/>
      </c>
      <c r="B689" s="341" t="str">
        <f t="shared" si="317"/>
        <v/>
      </c>
      <c r="C689" s="354"/>
      <c r="D689" s="306" t="str">
        <f t="shared" si="318"/>
        <v/>
      </c>
      <c r="E689" s="305"/>
      <c r="F689" s="331">
        <f t="shared" si="319"/>
        <v>0</v>
      </c>
      <c r="G689" s="331">
        <f t="shared" si="320"/>
        <v>0</v>
      </c>
    </row>
    <row r="690" spans="1:7" s="326" customFormat="1" ht="24" customHeight="1" x14ac:dyDescent="0.2">
      <c r="A690" s="341" t="str">
        <f t="shared" si="316"/>
        <v/>
      </c>
      <c r="B690" s="341" t="str">
        <f t="shared" si="317"/>
        <v/>
      </c>
      <c r="C690" s="354"/>
      <c r="D690" s="306" t="str">
        <f t="shared" si="318"/>
        <v/>
      </c>
      <c r="E690" s="305"/>
      <c r="F690" s="331">
        <f t="shared" si="319"/>
        <v>0</v>
      </c>
      <c r="G690" s="331">
        <f t="shared" si="320"/>
        <v>0</v>
      </c>
    </row>
    <row r="691" spans="1:7" s="326" customFormat="1" ht="24" customHeight="1" x14ac:dyDescent="0.2">
      <c r="A691" s="341" t="str">
        <f t="shared" ref="A691:A696" si="321">IFERROR(VLOOKUP(C691,Tabla_Insumos,4,FALSE),"")</f>
        <v/>
      </c>
      <c r="B691" s="341" t="str">
        <f t="shared" ref="B691:B696" si="322">IFERROR(VLOOKUP(C691,Tabla_Insumos,5,FALSE),"")</f>
        <v/>
      </c>
      <c r="C691" s="351"/>
      <c r="D691" s="304" t="str">
        <f t="shared" ref="D691:D696" si="323">IFERROR(VLOOKUP(C691,Tabla_Insumos,2,FALSE),"")</f>
        <v/>
      </c>
      <c r="E691" s="308"/>
      <c r="F691" s="331">
        <f t="shared" si="319"/>
        <v>0</v>
      </c>
      <c r="G691" s="331">
        <f t="shared" si="320"/>
        <v>0</v>
      </c>
    </row>
    <row r="692" spans="1:7" s="326" customFormat="1" ht="24" customHeight="1" x14ac:dyDescent="0.2">
      <c r="A692" s="341" t="str">
        <f t="shared" si="321"/>
        <v/>
      </c>
      <c r="B692" s="341" t="str">
        <f t="shared" si="322"/>
        <v/>
      </c>
      <c r="C692" s="351"/>
      <c r="D692" s="304" t="str">
        <f t="shared" si="323"/>
        <v/>
      </c>
      <c r="E692" s="308"/>
      <c r="F692" s="331">
        <f t="shared" si="319"/>
        <v>0</v>
      </c>
      <c r="G692" s="331">
        <f t="shared" si="320"/>
        <v>0</v>
      </c>
    </row>
    <row r="693" spans="1:7" s="326" customFormat="1" ht="24" customHeight="1" x14ac:dyDescent="0.2">
      <c r="A693" s="341" t="str">
        <f t="shared" si="321"/>
        <v/>
      </c>
      <c r="B693" s="341" t="str">
        <f t="shared" si="322"/>
        <v/>
      </c>
      <c r="C693" s="351"/>
      <c r="D693" s="304" t="str">
        <f t="shared" si="323"/>
        <v/>
      </c>
      <c r="E693" s="308"/>
      <c r="F693" s="331">
        <f t="shared" si="319"/>
        <v>0</v>
      </c>
      <c r="G693" s="331">
        <f t="shared" si="320"/>
        <v>0</v>
      </c>
    </row>
    <row r="694" spans="1:7" s="326" customFormat="1" ht="24" customHeight="1" x14ac:dyDescent="0.2">
      <c r="A694" s="341" t="str">
        <f t="shared" si="321"/>
        <v/>
      </c>
      <c r="B694" s="341" t="str">
        <f t="shared" si="322"/>
        <v/>
      </c>
      <c r="C694" s="351"/>
      <c r="D694" s="304" t="str">
        <f t="shared" si="323"/>
        <v/>
      </c>
      <c r="E694" s="308"/>
      <c r="F694" s="331">
        <f t="shared" si="319"/>
        <v>0</v>
      </c>
      <c r="G694" s="331">
        <f t="shared" si="320"/>
        <v>0</v>
      </c>
    </row>
    <row r="695" spans="1:7" s="326" customFormat="1" ht="24" customHeight="1" x14ac:dyDescent="0.2">
      <c r="A695" s="341" t="str">
        <f t="shared" si="321"/>
        <v/>
      </c>
      <c r="B695" s="341" t="str">
        <f t="shared" si="322"/>
        <v/>
      </c>
      <c r="C695" s="351"/>
      <c r="D695" s="304" t="str">
        <f t="shared" si="323"/>
        <v/>
      </c>
      <c r="E695" s="308"/>
      <c r="F695" s="331">
        <f t="shared" si="319"/>
        <v>0</v>
      </c>
      <c r="G695" s="331">
        <f t="shared" si="320"/>
        <v>0</v>
      </c>
    </row>
    <row r="696" spans="1:7" s="326" customFormat="1" ht="24" customHeight="1" x14ac:dyDescent="0.2">
      <c r="A696" s="341" t="str">
        <f t="shared" si="321"/>
        <v/>
      </c>
      <c r="B696" s="341" t="str">
        <f t="shared" si="322"/>
        <v/>
      </c>
      <c r="C696" s="351"/>
      <c r="D696" s="304" t="str">
        <f t="shared" si="323"/>
        <v/>
      </c>
      <c r="E696" s="308"/>
      <c r="F696" s="331">
        <f t="shared" si="319"/>
        <v>0</v>
      </c>
      <c r="G696" s="331">
        <f t="shared" si="320"/>
        <v>0</v>
      </c>
    </row>
    <row r="697" spans="1:7" ht="24" customHeight="1" x14ac:dyDescent="0.2">
      <c r="A697" s="343"/>
      <c r="E697" s="310"/>
      <c r="F697" s="325" t="s">
        <v>31</v>
      </c>
      <c r="G697" s="352">
        <f>SUBTOTAL(9,G688:G696)</f>
        <v>0</v>
      </c>
    </row>
    <row r="698" spans="1:7" ht="24" customHeight="1" x14ac:dyDescent="0.2">
      <c r="A698" s="342"/>
      <c r="E698" s="310"/>
      <c r="G698" s="324"/>
    </row>
    <row r="699" spans="1:7" ht="24" customHeight="1" x14ac:dyDescent="0.2">
      <c r="A699" s="344">
        <f>B657</f>
        <v>14</v>
      </c>
      <c r="B699" s="131" t="str">
        <f>C657</f>
        <v>Desmontaje de Torre</v>
      </c>
      <c r="C699" s="327"/>
      <c r="D699" s="327" t="s">
        <v>32</v>
      </c>
      <c r="E699" s="328"/>
      <c r="F699" s="355" t="s">
        <v>33</v>
      </c>
      <c r="G699" s="356">
        <f>SUBTOTAL(9,G662:G698)</f>
        <v>0</v>
      </c>
    </row>
    <row r="701" spans="1:7" ht="24" customHeight="1" x14ac:dyDescent="0.2">
      <c r="A701" s="333" t="s">
        <v>35</v>
      </c>
      <c r="B701" s="334"/>
      <c r="C701" s="133"/>
      <c r="D701" s="133"/>
      <c r="E701" s="133"/>
      <c r="F701" s="133"/>
      <c r="G701" s="345"/>
    </row>
    <row r="702" spans="1:7" ht="24" customHeight="1" x14ac:dyDescent="0.2">
      <c r="A702" s="336" t="s">
        <v>600</v>
      </c>
      <c r="B702" s="337" t="str">
        <f>Comitente</f>
        <v>Dirección de Recursos Energéticos</v>
      </c>
      <c r="C702" s="346"/>
      <c r="D702" s="74"/>
      <c r="E702" s="74"/>
      <c r="F702" s="320"/>
      <c r="G702" s="321"/>
    </row>
    <row r="703" spans="1:7" ht="24" customHeight="1" x14ac:dyDescent="0.2">
      <c r="A703" s="336" t="s">
        <v>601</v>
      </c>
      <c r="B703" s="337">
        <f>Contratista</f>
        <v>0</v>
      </c>
      <c r="C703" s="347"/>
      <c r="D703" s="347"/>
      <c r="E703" s="347"/>
      <c r="F703" s="320"/>
      <c r="G703" s="321"/>
    </row>
    <row r="704" spans="1:7" ht="24" customHeight="1" x14ac:dyDescent="0.2">
      <c r="A704" s="336" t="s">
        <v>22</v>
      </c>
      <c r="B704" s="337" t="str">
        <f>Obra</f>
        <v>REFACCIÓN Y ACONDICIONAMIENTO DE INSTALACIONES ELÉCTRICAS EN EL CENTRO DE OPERACIONES DE LA PRESA QUEBRADA DE ULLUM</v>
      </c>
      <c r="C704" s="347"/>
      <c r="D704" s="347"/>
      <c r="E704" s="347"/>
      <c r="F704" s="320" t="s">
        <v>36</v>
      </c>
      <c r="G704" s="348">
        <f>Fecha_Base</f>
        <v>0</v>
      </c>
    </row>
    <row r="705" spans="1:7" ht="24" customHeight="1" x14ac:dyDescent="0.2">
      <c r="A705" s="338" t="s">
        <v>599</v>
      </c>
      <c r="B705" s="151" t="str">
        <f>Ubicación</f>
        <v>Dpto. Ullum</v>
      </c>
      <c r="C705" s="74"/>
      <c r="E705" s="310"/>
      <c r="G705" s="324"/>
    </row>
    <row r="706" spans="1:7" ht="24" customHeight="1" x14ac:dyDescent="0.2">
      <c r="A706" s="338" t="s">
        <v>37</v>
      </c>
      <c r="B706" s="322" t="str">
        <f>IFERROR(VALUE(LEFT(B707,FIND(".",B707)-1)),"")</f>
        <v/>
      </c>
      <c r="C706" s="70" t="str">
        <f>IFERROR(VLOOKUP(B706,Tabla_CyP,2,FALSE),"")</f>
        <v/>
      </c>
      <c r="E706" s="310"/>
      <c r="G706" s="324"/>
    </row>
    <row r="707" spans="1:7" ht="24" customHeight="1" x14ac:dyDescent="0.2">
      <c r="A707" s="338" t="s">
        <v>23</v>
      </c>
      <c r="B707" s="323">
        <f>IFERROR(VLOOKUP(COUNTIF($A$1:A707,"ANALISIS DE PRECIOS"),Tabla_NumeroItem,2,FALSE),"")</f>
        <v>15</v>
      </c>
      <c r="C707" s="70" t="str">
        <f>IFERROR(VLOOKUP(B707,Tabla_CyP,2,FALSE),"")</f>
        <v>Cerramiento superior de G.G.</v>
      </c>
      <c r="E707" s="310"/>
      <c r="F707" s="320" t="s">
        <v>24</v>
      </c>
      <c r="G707" s="324" t="str">
        <f>IFERROR(VLOOKUP(B707,Tabla_CyP,4,FALSE),"")</f>
        <v>Uni.</v>
      </c>
    </row>
    <row r="708" spans="1:7" ht="24" customHeight="1" x14ac:dyDescent="0.2">
      <c r="A708" s="338"/>
      <c r="B708" s="151"/>
      <c r="E708" s="310"/>
      <c r="G708" s="324"/>
    </row>
    <row r="709" spans="1:7" ht="24" customHeight="1" x14ac:dyDescent="0.2">
      <c r="A709" s="402" t="s">
        <v>505</v>
      </c>
      <c r="B709" s="403"/>
      <c r="C709" s="404" t="s">
        <v>0</v>
      </c>
      <c r="D709" s="404" t="s">
        <v>25</v>
      </c>
      <c r="E709" s="406" t="s">
        <v>26</v>
      </c>
      <c r="F709" s="400" t="s">
        <v>27</v>
      </c>
      <c r="G709" s="400" t="s">
        <v>28</v>
      </c>
    </row>
    <row r="710" spans="1:7" ht="24" customHeight="1" x14ac:dyDescent="0.2">
      <c r="A710" s="339" t="s">
        <v>506</v>
      </c>
      <c r="B710" s="339" t="s">
        <v>507</v>
      </c>
      <c r="C710" s="405"/>
      <c r="D710" s="405"/>
      <c r="E710" s="407"/>
      <c r="F710" s="401"/>
      <c r="G710" s="401"/>
    </row>
    <row r="711" spans="1:7" ht="24" customHeight="1" x14ac:dyDescent="0.2">
      <c r="A711" s="318"/>
      <c r="B711" s="340"/>
      <c r="C711" s="97" t="s">
        <v>602</v>
      </c>
      <c r="D711" s="327"/>
      <c r="E711" s="328"/>
      <c r="F711" s="329"/>
      <c r="G711" s="330"/>
    </row>
    <row r="712" spans="1:7" s="326" customFormat="1" ht="24" customHeight="1" x14ac:dyDescent="0.2">
      <c r="A712" s="341" t="str">
        <f t="shared" ref="A712" si="324">IFERROR(VLOOKUP(C712,Tabla_Insumos,4,FALSE),"")</f>
        <v/>
      </c>
      <c r="B712" s="341" t="str">
        <f>IFERROR(VLOOKUP(C712,Tabla_Insumos,5,FALSE),"")</f>
        <v/>
      </c>
      <c r="C712" s="354"/>
      <c r="D712" s="306" t="str">
        <f t="shared" ref="D712" si="325">IFERROR(VLOOKUP(C712,Tabla_Insumos,2,FALSE),"")</f>
        <v/>
      </c>
      <c r="E712" s="305"/>
      <c r="F712" s="331">
        <f t="shared" ref="F712:F725" si="326">IFERROR(VLOOKUP(C712,Tabla_Insumos,3,FALSE),0)</f>
        <v>0</v>
      </c>
      <c r="G712" s="331">
        <f>ROUND(E712*F712,2)</f>
        <v>0</v>
      </c>
    </row>
    <row r="713" spans="1:7" s="326" customFormat="1" ht="24" customHeight="1" x14ac:dyDescent="0.2">
      <c r="A713" s="341" t="str">
        <f t="shared" ref="A713:A725" si="327">IFERROR(VLOOKUP(C713,Tabla_Insumos,4,FALSE),"")</f>
        <v/>
      </c>
      <c r="B713" s="341" t="str">
        <f t="shared" ref="B713:B725" si="328">IFERROR(VLOOKUP(C713,Tabla_Insumos,5,FALSE),"")</f>
        <v/>
      </c>
      <c r="C713" s="351"/>
      <c r="D713" s="304" t="str">
        <f t="shared" ref="D713:D725" si="329">IFERROR(VLOOKUP(C713,Tabla_Insumos,2,FALSE),"")</f>
        <v/>
      </c>
      <c r="E713" s="308"/>
      <c r="F713" s="331">
        <f t="shared" si="326"/>
        <v>0</v>
      </c>
      <c r="G713" s="331">
        <f t="shared" ref="G713:G725" si="330">ROUND(E713*F713,2)</f>
        <v>0</v>
      </c>
    </row>
    <row r="714" spans="1:7" s="326" customFormat="1" ht="24" customHeight="1" x14ac:dyDescent="0.2">
      <c r="A714" s="341" t="str">
        <f t="shared" si="327"/>
        <v/>
      </c>
      <c r="B714" s="341" t="str">
        <f t="shared" si="328"/>
        <v/>
      </c>
      <c r="C714" s="351"/>
      <c r="D714" s="304" t="str">
        <f t="shared" si="329"/>
        <v/>
      </c>
      <c r="E714" s="308"/>
      <c r="F714" s="331">
        <f t="shared" si="326"/>
        <v>0</v>
      </c>
      <c r="G714" s="331">
        <f t="shared" si="330"/>
        <v>0</v>
      </c>
    </row>
    <row r="715" spans="1:7" s="326" customFormat="1" ht="24" customHeight="1" x14ac:dyDescent="0.2">
      <c r="A715" s="341" t="str">
        <f t="shared" si="327"/>
        <v/>
      </c>
      <c r="B715" s="341" t="str">
        <f t="shared" si="328"/>
        <v/>
      </c>
      <c r="C715" s="351"/>
      <c r="D715" s="304" t="str">
        <f t="shared" si="329"/>
        <v/>
      </c>
      <c r="E715" s="308"/>
      <c r="F715" s="331">
        <f t="shared" si="326"/>
        <v>0</v>
      </c>
      <c r="G715" s="331">
        <f t="shared" si="330"/>
        <v>0</v>
      </c>
    </row>
    <row r="716" spans="1:7" s="326" customFormat="1" ht="24" customHeight="1" x14ac:dyDescent="0.2">
      <c r="A716" s="341" t="str">
        <f t="shared" si="327"/>
        <v/>
      </c>
      <c r="B716" s="341" t="str">
        <f t="shared" si="328"/>
        <v/>
      </c>
      <c r="C716" s="351"/>
      <c r="D716" s="304" t="str">
        <f t="shared" si="329"/>
        <v/>
      </c>
      <c r="E716" s="308"/>
      <c r="F716" s="331">
        <f t="shared" si="326"/>
        <v>0</v>
      </c>
      <c r="G716" s="331">
        <f t="shared" si="330"/>
        <v>0</v>
      </c>
    </row>
    <row r="717" spans="1:7" s="326" customFormat="1" ht="24" customHeight="1" x14ac:dyDescent="0.2">
      <c r="A717" s="341" t="str">
        <f t="shared" si="327"/>
        <v/>
      </c>
      <c r="B717" s="341" t="str">
        <f t="shared" si="328"/>
        <v/>
      </c>
      <c r="C717" s="351"/>
      <c r="D717" s="304" t="str">
        <f t="shared" si="329"/>
        <v/>
      </c>
      <c r="E717" s="308"/>
      <c r="F717" s="331">
        <f t="shared" si="326"/>
        <v>0</v>
      </c>
      <c r="G717" s="331">
        <f t="shared" si="330"/>
        <v>0</v>
      </c>
    </row>
    <row r="718" spans="1:7" s="326" customFormat="1" ht="24" customHeight="1" x14ac:dyDescent="0.2">
      <c r="A718" s="341" t="str">
        <f t="shared" si="327"/>
        <v/>
      </c>
      <c r="B718" s="341" t="str">
        <f t="shared" si="328"/>
        <v/>
      </c>
      <c r="C718" s="351"/>
      <c r="D718" s="304" t="str">
        <f t="shared" si="329"/>
        <v/>
      </c>
      <c r="E718" s="308"/>
      <c r="F718" s="331">
        <f t="shared" si="326"/>
        <v>0</v>
      </c>
      <c r="G718" s="331">
        <f t="shared" si="330"/>
        <v>0</v>
      </c>
    </row>
    <row r="719" spans="1:7" s="326" customFormat="1" ht="24" customHeight="1" x14ac:dyDescent="0.2">
      <c r="A719" s="341" t="str">
        <f t="shared" si="327"/>
        <v/>
      </c>
      <c r="B719" s="341" t="str">
        <f t="shared" si="328"/>
        <v/>
      </c>
      <c r="C719" s="351"/>
      <c r="D719" s="304" t="str">
        <f t="shared" si="329"/>
        <v/>
      </c>
      <c r="E719" s="308"/>
      <c r="F719" s="331">
        <f t="shared" si="326"/>
        <v>0</v>
      </c>
      <c r="G719" s="331">
        <f t="shared" si="330"/>
        <v>0</v>
      </c>
    </row>
    <row r="720" spans="1:7" s="326" customFormat="1" ht="24" customHeight="1" x14ac:dyDescent="0.2">
      <c r="A720" s="341" t="str">
        <f t="shared" si="327"/>
        <v/>
      </c>
      <c r="B720" s="341" t="str">
        <f t="shared" si="328"/>
        <v/>
      </c>
      <c r="C720" s="351"/>
      <c r="D720" s="304" t="str">
        <f t="shared" si="329"/>
        <v/>
      </c>
      <c r="E720" s="308"/>
      <c r="F720" s="331">
        <f t="shared" si="326"/>
        <v>0</v>
      </c>
      <c r="G720" s="331">
        <f t="shared" si="330"/>
        <v>0</v>
      </c>
    </row>
    <row r="721" spans="1:7" s="326" customFormat="1" ht="24" customHeight="1" x14ac:dyDescent="0.2">
      <c r="A721" s="341" t="str">
        <f t="shared" si="327"/>
        <v/>
      </c>
      <c r="B721" s="341" t="str">
        <f t="shared" si="328"/>
        <v/>
      </c>
      <c r="C721" s="351"/>
      <c r="D721" s="304" t="str">
        <f t="shared" si="329"/>
        <v/>
      </c>
      <c r="E721" s="308"/>
      <c r="F721" s="331">
        <f t="shared" si="326"/>
        <v>0</v>
      </c>
      <c r="G721" s="331">
        <f t="shared" si="330"/>
        <v>0</v>
      </c>
    </row>
    <row r="722" spans="1:7" s="326" customFormat="1" ht="24" customHeight="1" x14ac:dyDescent="0.2">
      <c r="A722" s="341" t="str">
        <f t="shared" si="327"/>
        <v/>
      </c>
      <c r="B722" s="341" t="str">
        <f t="shared" si="328"/>
        <v/>
      </c>
      <c r="C722" s="351"/>
      <c r="D722" s="304" t="str">
        <f t="shared" si="329"/>
        <v/>
      </c>
      <c r="E722" s="308"/>
      <c r="F722" s="331">
        <f t="shared" si="326"/>
        <v>0</v>
      </c>
      <c r="G722" s="331">
        <f t="shared" si="330"/>
        <v>0</v>
      </c>
    </row>
    <row r="723" spans="1:7" s="326" customFormat="1" ht="24" customHeight="1" x14ac:dyDescent="0.2">
      <c r="A723" s="341" t="str">
        <f t="shared" si="327"/>
        <v/>
      </c>
      <c r="B723" s="341" t="str">
        <f t="shared" si="328"/>
        <v/>
      </c>
      <c r="C723" s="351"/>
      <c r="D723" s="304" t="str">
        <f t="shared" si="329"/>
        <v/>
      </c>
      <c r="E723" s="308"/>
      <c r="F723" s="331">
        <f t="shared" si="326"/>
        <v>0</v>
      </c>
      <c r="G723" s="331">
        <f t="shared" si="330"/>
        <v>0</v>
      </c>
    </row>
    <row r="724" spans="1:7" s="326" customFormat="1" ht="24" customHeight="1" x14ac:dyDescent="0.2">
      <c r="A724" s="341" t="str">
        <f t="shared" si="327"/>
        <v/>
      </c>
      <c r="B724" s="341" t="str">
        <f t="shared" si="328"/>
        <v/>
      </c>
      <c r="C724" s="351"/>
      <c r="D724" s="304" t="str">
        <f t="shared" si="329"/>
        <v/>
      </c>
      <c r="E724" s="308"/>
      <c r="F724" s="331">
        <f t="shared" si="326"/>
        <v>0</v>
      </c>
      <c r="G724" s="331">
        <f t="shared" si="330"/>
        <v>0</v>
      </c>
    </row>
    <row r="725" spans="1:7" s="326" customFormat="1" ht="24" customHeight="1" x14ac:dyDescent="0.2">
      <c r="A725" s="341" t="str">
        <f t="shared" si="327"/>
        <v/>
      </c>
      <c r="B725" s="341" t="str">
        <f t="shared" si="328"/>
        <v/>
      </c>
      <c r="C725" s="351"/>
      <c r="D725" s="304" t="str">
        <f t="shared" si="329"/>
        <v/>
      </c>
      <c r="E725" s="308"/>
      <c r="F725" s="332">
        <f t="shared" si="326"/>
        <v>0</v>
      </c>
      <c r="G725" s="331">
        <f t="shared" si="330"/>
        <v>0</v>
      </c>
    </row>
    <row r="726" spans="1:7" ht="24" customHeight="1" x14ac:dyDescent="0.2">
      <c r="A726" s="342"/>
      <c r="E726" s="310"/>
      <c r="F726" s="325" t="s">
        <v>29</v>
      </c>
      <c r="G726" s="352">
        <f>SUBTOTAL(9,G712:G725)</f>
        <v>0</v>
      </c>
    </row>
    <row r="727" spans="1:7" ht="24" customHeight="1" x14ac:dyDescent="0.2">
      <c r="A727" s="342"/>
      <c r="C727" s="74" t="s">
        <v>603</v>
      </c>
      <c r="E727" s="310"/>
      <c r="G727" s="324"/>
    </row>
    <row r="728" spans="1:7" s="326" customFormat="1" ht="24" customHeight="1" x14ac:dyDescent="0.2">
      <c r="A728" s="341" t="str">
        <f t="shared" ref="A728:A733" si="331">IFERROR(VLOOKUP(C728,Tabla_Insumos,4,FALSE),"")</f>
        <v/>
      </c>
      <c r="B728" s="341">
        <f t="shared" ref="B728:B733" si="332">IFERROR(VLOOKUP(A728,Tabla_Indices,5,FALSE),"")</f>
        <v>0</v>
      </c>
      <c r="C728" s="350"/>
      <c r="D728" s="306" t="str">
        <f t="shared" ref="D728:D733" si="333">IFERROR(VLOOKUP(C728,Tabla_Insumos,2,FALSE),"")</f>
        <v/>
      </c>
      <c r="E728" s="305"/>
      <c r="F728" s="331">
        <f t="shared" ref="F728:F735" si="334">IFERROR(VLOOKUP(C728,Tabla_Insumos,3,FALSE),0)</f>
        <v>0</v>
      </c>
      <c r="G728" s="331">
        <f>ROUND(E728*F728,2)</f>
        <v>0</v>
      </c>
    </row>
    <row r="729" spans="1:7" s="326" customFormat="1" ht="24" customHeight="1" x14ac:dyDescent="0.2">
      <c r="A729" s="341" t="str">
        <f t="shared" si="331"/>
        <v/>
      </c>
      <c r="B729" s="341">
        <f t="shared" si="332"/>
        <v>0</v>
      </c>
      <c r="C729" s="350"/>
      <c r="D729" s="306" t="str">
        <f t="shared" si="333"/>
        <v/>
      </c>
      <c r="E729" s="305"/>
      <c r="F729" s="331">
        <f t="shared" si="334"/>
        <v>0</v>
      </c>
      <c r="G729" s="331">
        <f>ROUND(E729*F729,2)</f>
        <v>0</v>
      </c>
    </row>
    <row r="730" spans="1:7" s="326" customFormat="1" ht="24" customHeight="1" x14ac:dyDescent="0.2">
      <c r="A730" s="341" t="str">
        <f t="shared" si="331"/>
        <v/>
      </c>
      <c r="B730" s="341">
        <f t="shared" si="332"/>
        <v>0</v>
      </c>
      <c r="C730" s="350"/>
      <c r="D730" s="306" t="str">
        <f t="shared" si="333"/>
        <v/>
      </c>
      <c r="E730" s="305"/>
      <c r="F730" s="331">
        <f t="shared" si="334"/>
        <v>0</v>
      </c>
      <c r="G730" s="331">
        <f t="shared" ref="G730:G735" si="335">ROUND(E730*F730,2)</f>
        <v>0</v>
      </c>
    </row>
    <row r="731" spans="1:7" s="326" customFormat="1" ht="24" customHeight="1" x14ac:dyDescent="0.2">
      <c r="A731" s="341" t="str">
        <f t="shared" si="331"/>
        <v/>
      </c>
      <c r="B731" s="341">
        <f t="shared" si="332"/>
        <v>0</v>
      </c>
      <c r="C731" s="350"/>
      <c r="D731" s="306" t="str">
        <f t="shared" si="333"/>
        <v/>
      </c>
      <c r="E731" s="305"/>
      <c r="F731" s="331">
        <f t="shared" si="334"/>
        <v>0</v>
      </c>
      <c r="G731" s="331">
        <f t="shared" si="335"/>
        <v>0</v>
      </c>
    </row>
    <row r="732" spans="1:7" s="326" customFormat="1" ht="24" customHeight="1" x14ac:dyDescent="0.2">
      <c r="A732" s="341" t="str">
        <f t="shared" si="331"/>
        <v/>
      </c>
      <c r="B732" s="341">
        <f t="shared" si="332"/>
        <v>0</v>
      </c>
      <c r="C732" s="350"/>
      <c r="D732" s="306" t="str">
        <f t="shared" si="333"/>
        <v/>
      </c>
      <c r="E732" s="305"/>
      <c r="F732" s="331">
        <f t="shared" si="334"/>
        <v>0</v>
      </c>
      <c r="G732" s="331">
        <f t="shared" si="335"/>
        <v>0</v>
      </c>
    </row>
    <row r="733" spans="1:7" s="326" customFormat="1" ht="24" customHeight="1" x14ac:dyDescent="0.2">
      <c r="A733" s="341" t="str">
        <f t="shared" si="331"/>
        <v/>
      </c>
      <c r="B733" s="341">
        <f t="shared" si="332"/>
        <v>0</v>
      </c>
      <c r="C733" s="350"/>
      <c r="D733" s="306" t="str">
        <f t="shared" si="333"/>
        <v/>
      </c>
      <c r="E733" s="305"/>
      <c r="F733" s="331">
        <f t="shared" si="334"/>
        <v>0</v>
      </c>
      <c r="G733" s="331">
        <f t="shared" si="335"/>
        <v>0</v>
      </c>
    </row>
    <row r="734" spans="1:7" s="326" customFormat="1" ht="24" customHeight="1" x14ac:dyDescent="0.2">
      <c r="A734" s="341" t="str">
        <f t="shared" ref="A734:A735" si="336">IFERROR(VLOOKUP(C734,Tabla_Insumos,4,FALSE),"")</f>
        <v/>
      </c>
      <c r="B734" s="341">
        <f t="shared" ref="B734:B735" si="337">IFERROR(VLOOKUP(A734,Tabla_Indices,5,FALSE),"")</f>
        <v>0</v>
      </c>
      <c r="C734" s="351"/>
      <c r="D734" s="304" t="str">
        <f t="shared" ref="D734:D735" si="338">IFERROR(VLOOKUP(C734,Tabla_Insumos,2,FALSE),"")</f>
        <v/>
      </c>
      <c r="E734" s="308"/>
      <c r="F734" s="331">
        <f t="shared" si="334"/>
        <v>0</v>
      </c>
      <c r="G734" s="331">
        <f t="shared" si="335"/>
        <v>0</v>
      </c>
    </row>
    <row r="735" spans="1:7" s="326" customFormat="1" ht="24" customHeight="1" x14ac:dyDescent="0.2">
      <c r="A735" s="341" t="str">
        <f t="shared" si="336"/>
        <v/>
      </c>
      <c r="B735" s="341">
        <f t="shared" si="337"/>
        <v>0</v>
      </c>
      <c r="C735" s="351"/>
      <c r="D735" s="304" t="str">
        <f t="shared" si="338"/>
        <v/>
      </c>
      <c r="E735" s="308"/>
      <c r="F735" s="331">
        <f t="shared" si="334"/>
        <v>0</v>
      </c>
      <c r="G735" s="331">
        <f t="shared" si="335"/>
        <v>0</v>
      </c>
    </row>
    <row r="736" spans="1:7" ht="24" customHeight="1" x14ac:dyDescent="0.2">
      <c r="A736" s="342"/>
      <c r="E736" s="310"/>
      <c r="F736" s="325" t="s">
        <v>30</v>
      </c>
      <c r="G736" s="352">
        <f>SUBTOTAL(9,G728:G735)</f>
        <v>0</v>
      </c>
    </row>
    <row r="737" spans="1:7" ht="24" customHeight="1" x14ac:dyDescent="0.2">
      <c r="A737" s="342"/>
      <c r="C737" s="74" t="s">
        <v>604</v>
      </c>
      <c r="E737" s="310"/>
      <c r="G737" s="324"/>
    </row>
    <row r="738" spans="1:7" s="326" customFormat="1" ht="24" customHeight="1" x14ac:dyDescent="0.2">
      <c r="A738" s="341" t="str">
        <f t="shared" ref="A738:A741" si="339">IFERROR(VLOOKUP(C738,Tabla_Insumos,4,FALSE),"")</f>
        <v/>
      </c>
      <c r="B738" s="341" t="str">
        <f t="shared" ref="B738:B741" si="340">IFERROR(VLOOKUP(C738,Tabla_Insumos,5,FALSE),"")</f>
        <v/>
      </c>
      <c r="C738" s="354"/>
      <c r="D738" s="306" t="str">
        <f t="shared" ref="D738:D741" si="341">IFERROR(VLOOKUP(C738,Tabla_Insumos,2,FALSE),"")</f>
        <v/>
      </c>
      <c r="E738" s="305"/>
      <c r="F738" s="331">
        <f t="shared" ref="F738:F746" si="342">IFERROR(VLOOKUP(C738,Tabla_Insumos,3,FALSE),0)</f>
        <v>0</v>
      </c>
      <c r="G738" s="331">
        <f t="shared" ref="G738:G746" si="343">ROUND(E738*F738,2)</f>
        <v>0</v>
      </c>
    </row>
    <row r="739" spans="1:7" s="326" customFormat="1" ht="24" customHeight="1" x14ac:dyDescent="0.2">
      <c r="A739" s="341" t="str">
        <f t="shared" si="339"/>
        <v/>
      </c>
      <c r="B739" s="341" t="str">
        <f t="shared" si="340"/>
        <v/>
      </c>
      <c r="C739" s="354"/>
      <c r="D739" s="306" t="str">
        <f t="shared" si="341"/>
        <v/>
      </c>
      <c r="E739" s="305"/>
      <c r="F739" s="331">
        <f t="shared" si="342"/>
        <v>0</v>
      </c>
      <c r="G739" s="331">
        <f t="shared" si="343"/>
        <v>0</v>
      </c>
    </row>
    <row r="740" spans="1:7" s="326" customFormat="1" ht="24" customHeight="1" x14ac:dyDescent="0.2">
      <c r="A740" s="341" t="str">
        <f t="shared" si="339"/>
        <v/>
      </c>
      <c r="B740" s="341" t="str">
        <f t="shared" si="340"/>
        <v/>
      </c>
      <c r="C740" s="354"/>
      <c r="D740" s="306" t="str">
        <f t="shared" si="341"/>
        <v/>
      </c>
      <c r="E740" s="305"/>
      <c r="F740" s="331">
        <f t="shared" si="342"/>
        <v>0</v>
      </c>
      <c r="G740" s="331">
        <f t="shared" si="343"/>
        <v>0</v>
      </c>
    </row>
    <row r="741" spans="1:7" s="326" customFormat="1" ht="24" customHeight="1" x14ac:dyDescent="0.2">
      <c r="A741" s="341" t="str">
        <f t="shared" si="339"/>
        <v/>
      </c>
      <c r="B741" s="341" t="str">
        <f t="shared" si="340"/>
        <v/>
      </c>
      <c r="C741" s="357"/>
      <c r="D741" s="306" t="str">
        <f t="shared" si="341"/>
        <v/>
      </c>
      <c r="E741" s="305"/>
      <c r="F741" s="331">
        <f t="shared" si="342"/>
        <v>0</v>
      </c>
      <c r="G741" s="331">
        <f t="shared" si="343"/>
        <v>0</v>
      </c>
    </row>
    <row r="742" spans="1:7" s="326" customFormat="1" ht="24" customHeight="1" x14ac:dyDescent="0.2">
      <c r="A742" s="341" t="str">
        <f t="shared" ref="A742:A746" si="344">IFERROR(VLOOKUP(C742,Tabla_Insumos,4,FALSE),"")</f>
        <v/>
      </c>
      <c r="B742" s="341" t="str">
        <f t="shared" ref="B742:B746" si="345">IFERROR(VLOOKUP(C742,Tabla_Insumos,5,FALSE),"")</f>
        <v/>
      </c>
      <c r="C742" s="351"/>
      <c r="D742" s="304" t="str">
        <f t="shared" ref="D742:D746" si="346">IFERROR(VLOOKUP(C742,Tabla_Insumos,2,FALSE),"")</f>
        <v/>
      </c>
      <c r="E742" s="308"/>
      <c r="F742" s="331">
        <f t="shared" si="342"/>
        <v>0</v>
      </c>
      <c r="G742" s="331">
        <f t="shared" si="343"/>
        <v>0</v>
      </c>
    </row>
    <row r="743" spans="1:7" s="326" customFormat="1" ht="24" customHeight="1" x14ac:dyDescent="0.2">
      <c r="A743" s="341" t="str">
        <f t="shared" si="344"/>
        <v/>
      </c>
      <c r="B743" s="341" t="str">
        <f t="shared" si="345"/>
        <v/>
      </c>
      <c r="C743" s="351"/>
      <c r="D743" s="304" t="str">
        <f t="shared" si="346"/>
        <v/>
      </c>
      <c r="E743" s="308"/>
      <c r="F743" s="331">
        <f t="shared" si="342"/>
        <v>0</v>
      </c>
      <c r="G743" s="331">
        <f t="shared" si="343"/>
        <v>0</v>
      </c>
    </row>
    <row r="744" spans="1:7" s="326" customFormat="1" ht="24" customHeight="1" x14ac:dyDescent="0.2">
      <c r="A744" s="341" t="str">
        <f t="shared" si="344"/>
        <v/>
      </c>
      <c r="B744" s="341" t="str">
        <f t="shared" si="345"/>
        <v/>
      </c>
      <c r="C744" s="351"/>
      <c r="D744" s="304" t="str">
        <f t="shared" si="346"/>
        <v/>
      </c>
      <c r="E744" s="308"/>
      <c r="F744" s="331">
        <f t="shared" si="342"/>
        <v>0</v>
      </c>
      <c r="G744" s="331">
        <f t="shared" si="343"/>
        <v>0</v>
      </c>
    </row>
    <row r="745" spans="1:7" s="326" customFormat="1" ht="24" customHeight="1" x14ac:dyDescent="0.2">
      <c r="A745" s="341" t="str">
        <f t="shared" si="344"/>
        <v/>
      </c>
      <c r="B745" s="341" t="str">
        <f t="shared" si="345"/>
        <v/>
      </c>
      <c r="C745" s="351"/>
      <c r="D745" s="304" t="str">
        <f t="shared" si="346"/>
        <v/>
      </c>
      <c r="E745" s="308"/>
      <c r="F745" s="331">
        <f t="shared" si="342"/>
        <v>0</v>
      </c>
      <c r="G745" s="331">
        <f t="shared" si="343"/>
        <v>0</v>
      </c>
    </row>
    <row r="746" spans="1:7" s="326" customFormat="1" ht="24" customHeight="1" x14ac:dyDescent="0.2">
      <c r="A746" s="341" t="str">
        <f t="shared" si="344"/>
        <v/>
      </c>
      <c r="B746" s="341" t="str">
        <f t="shared" si="345"/>
        <v/>
      </c>
      <c r="C746" s="351"/>
      <c r="D746" s="304" t="str">
        <f t="shared" si="346"/>
        <v/>
      </c>
      <c r="E746" s="308"/>
      <c r="F746" s="331">
        <f t="shared" si="342"/>
        <v>0</v>
      </c>
      <c r="G746" s="331">
        <f t="shared" si="343"/>
        <v>0</v>
      </c>
    </row>
    <row r="747" spans="1:7" ht="24" customHeight="1" x14ac:dyDescent="0.2">
      <c r="A747" s="343"/>
      <c r="E747" s="310"/>
      <c r="F747" s="325" t="s">
        <v>31</v>
      </c>
      <c r="G747" s="352">
        <f>SUBTOTAL(9,G738:G746)</f>
        <v>0</v>
      </c>
    </row>
    <row r="748" spans="1:7" ht="24" customHeight="1" x14ac:dyDescent="0.2">
      <c r="A748" s="342"/>
      <c r="E748" s="310"/>
      <c r="G748" s="324"/>
    </row>
    <row r="749" spans="1:7" ht="24" customHeight="1" x14ac:dyDescent="0.2">
      <c r="A749" s="344">
        <f>B707</f>
        <v>15</v>
      </c>
      <c r="B749" s="131" t="str">
        <f>C707</f>
        <v>Cerramiento superior de G.G.</v>
      </c>
      <c r="C749" s="327"/>
      <c r="D749" s="327" t="s">
        <v>32</v>
      </c>
      <c r="E749" s="328"/>
      <c r="F749" s="355" t="s">
        <v>33</v>
      </c>
      <c r="G749" s="356">
        <f>SUBTOTAL(9,G712:G748)</f>
        <v>0</v>
      </c>
    </row>
    <row r="751" spans="1:7" ht="24" customHeight="1" x14ac:dyDescent="0.2">
      <c r="A751" s="333" t="s">
        <v>35</v>
      </c>
      <c r="B751" s="334"/>
      <c r="C751" s="133"/>
      <c r="D751" s="133"/>
      <c r="E751" s="133"/>
      <c r="F751" s="133"/>
      <c r="G751" s="345"/>
    </row>
    <row r="752" spans="1:7" ht="24" customHeight="1" x14ac:dyDescent="0.2">
      <c r="A752" s="336" t="s">
        <v>600</v>
      </c>
      <c r="B752" s="337" t="str">
        <f>Comitente</f>
        <v>Dirección de Recursos Energéticos</v>
      </c>
      <c r="C752" s="346"/>
      <c r="D752" s="74"/>
      <c r="E752" s="74"/>
      <c r="F752" s="320"/>
      <c r="G752" s="321"/>
    </row>
    <row r="753" spans="1:7" ht="24" customHeight="1" x14ac:dyDescent="0.2">
      <c r="A753" s="336" t="s">
        <v>601</v>
      </c>
      <c r="B753" s="337">
        <f>Contratista</f>
        <v>0</v>
      </c>
      <c r="C753" s="347"/>
      <c r="D753" s="347"/>
      <c r="E753" s="347"/>
      <c r="F753" s="320"/>
      <c r="G753" s="321"/>
    </row>
    <row r="754" spans="1:7" ht="24" customHeight="1" x14ac:dyDescent="0.2">
      <c r="A754" s="336" t="s">
        <v>22</v>
      </c>
      <c r="B754" s="337" t="str">
        <f>Obra</f>
        <v>REFACCIÓN Y ACONDICIONAMIENTO DE INSTALACIONES ELÉCTRICAS EN EL CENTRO DE OPERACIONES DE LA PRESA QUEBRADA DE ULLUM</v>
      </c>
      <c r="C754" s="347"/>
      <c r="D754" s="347"/>
      <c r="E754" s="347"/>
      <c r="F754" s="320" t="s">
        <v>36</v>
      </c>
      <c r="G754" s="348">
        <f>Fecha_Base</f>
        <v>0</v>
      </c>
    </row>
    <row r="755" spans="1:7" ht="24" customHeight="1" x14ac:dyDescent="0.2">
      <c r="A755" s="338" t="s">
        <v>599</v>
      </c>
      <c r="B755" s="151" t="str">
        <f>Ubicación</f>
        <v>Dpto. Ullum</v>
      </c>
      <c r="C755" s="74"/>
      <c r="E755" s="310"/>
      <c r="G755" s="324"/>
    </row>
    <row r="756" spans="1:7" ht="24" customHeight="1" x14ac:dyDescent="0.2">
      <c r="A756" s="338" t="s">
        <v>37</v>
      </c>
      <c r="B756" s="322" t="str">
        <f>IFERROR(VALUE(LEFT(B757,FIND(".",B757)-1)),"")</f>
        <v/>
      </c>
      <c r="C756" s="70" t="str">
        <f>IFERROR(VLOOKUP(B756,Tabla_CyP,2,FALSE),"")</f>
        <v/>
      </c>
      <c r="E756" s="310"/>
      <c r="G756" s="324"/>
    </row>
    <row r="757" spans="1:7" ht="24" customHeight="1" x14ac:dyDescent="0.2">
      <c r="A757" s="338" t="s">
        <v>23</v>
      </c>
      <c r="B757" s="323">
        <f>IFERROR(VLOOKUP(COUNTIF($A$1:A757,"ANALISIS DE PRECIOS"),Tabla_NumeroItem,2,FALSE),"")</f>
        <v>16</v>
      </c>
      <c r="C757" s="70" t="str">
        <f>IFERROR(VLOOKUP(B757,Tabla_CyP,2,FALSE),"")</f>
        <v>Cuba de retencion y evacuacuacion de combustible centro de operaciones</v>
      </c>
      <c r="E757" s="310"/>
      <c r="F757" s="320" t="s">
        <v>24</v>
      </c>
      <c r="G757" s="324" t="str">
        <f>IFERROR(VLOOKUP(B757,Tabla_CyP,4,FALSE),"")</f>
        <v>Uni.</v>
      </c>
    </row>
    <row r="758" spans="1:7" ht="24" customHeight="1" x14ac:dyDescent="0.2">
      <c r="A758" s="338"/>
      <c r="B758" s="151"/>
      <c r="E758" s="310"/>
      <c r="G758" s="324"/>
    </row>
    <row r="759" spans="1:7" ht="24" customHeight="1" x14ac:dyDescent="0.2">
      <c r="A759" s="402" t="s">
        <v>505</v>
      </c>
      <c r="B759" s="403"/>
      <c r="C759" s="404" t="s">
        <v>0</v>
      </c>
      <c r="D759" s="404" t="s">
        <v>25</v>
      </c>
      <c r="E759" s="406" t="s">
        <v>26</v>
      </c>
      <c r="F759" s="400" t="s">
        <v>27</v>
      </c>
      <c r="G759" s="400" t="s">
        <v>28</v>
      </c>
    </row>
    <row r="760" spans="1:7" ht="24" customHeight="1" x14ac:dyDescent="0.2">
      <c r="A760" s="339" t="s">
        <v>506</v>
      </c>
      <c r="B760" s="339" t="s">
        <v>507</v>
      </c>
      <c r="C760" s="405"/>
      <c r="D760" s="405"/>
      <c r="E760" s="407"/>
      <c r="F760" s="401"/>
      <c r="G760" s="401"/>
    </row>
    <row r="761" spans="1:7" ht="24" customHeight="1" x14ac:dyDescent="0.2">
      <c r="A761" s="318"/>
      <c r="B761" s="340"/>
      <c r="C761" s="97" t="s">
        <v>602</v>
      </c>
      <c r="D761" s="327"/>
      <c r="E761" s="328"/>
      <c r="F761" s="329"/>
      <c r="G761" s="330"/>
    </row>
    <row r="762" spans="1:7" s="326" customFormat="1" ht="24" customHeight="1" x14ac:dyDescent="0.2">
      <c r="A762" s="341" t="str">
        <f t="shared" ref="A762:A775" si="347">IFERROR(VLOOKUP(C762,Tabla_Insumos,4,FALSE),"")</f>
        <v/>
      </c>
      <c r="B762" s="341" t="str">
        <f>IFERROR(VLOOKUP(C762,Tabla_Insumos,5,FALSE),"")</f>
        <v/>
      </c>
      <c r="C762" s="351"/>
      <c r="D762" s="304" t="str">
        <f t="shared" ref="D762:D775" si="348">IFERROR(VLOOKUP(C762,Tabla_Insumos,2,FALSE),"")</f>
        <v/>
      </c>
      <c r="E762" s="308"/>
      <c r="F762" s="331">
        <f t="shared" ref="F762:F775" si="349">IFERROR(VLOOKUP(C762,Tabla_Insumos,3,FALSE),0)</f>
        <v>0</v>
      </c>
      <c r="G762" s="331">
        <f>ROUND(E762*F762,2)</f>
        <v>0</v>
      </c>
    </row>
    <row r="763" spans="1:7" s="326" customFormat="1" ht="24" customHeight="1" x14ac:dyDescent="0.2">
      <c r="A763" s="341" t="str">
        <f t="shared" si="347"/>
        <v/>
      </c>
      <c r="B763" s="341" t="str">
        <f t="shared" ref="B763:B775" si="350">IFERROR(VLOOKUP(C763,Tabla_Insumos,5,FALSE),"")</f>
        <v/>
      </c>
      <c r="C763" s="351"/>
      <c r="D763" s="304" t="str">
        <f t="shared" si="348"/>
        <v/>
      </c>
      <c r="E763" s="308"/>
      <c r="F763" s="331">
        <f t="shared" si="349"/>
        <v>0</v>
      </c>
      <c r="G763" s="331">
        <f t="shared" ref="G763:G775" si="351">ROUND(E763*F763,2)</f>
        <v>0</v>
      </c>
    </row>
    <row r="764" spans="1:7" s="326" customFormat="1" ht="24" customHeight="1" x14ac:dyDescent="0.2">
      <c r="A764" s="341" t="str">
        <f t="shared" si="347"/>
        <v/>
      </c>
      <c r="B764" s="341" t="str">
        <f t="shared" si="350"/>
        <v/>
      </c>
      <c r="C764" s="351"/>
      <c r="D764" s="304" t="str">
        <f t="shared" si="348"/>
        <v/>
      </c>
      <c r="E764" s="308"/>
      <c r="F764" s="331">
        <f t="shared" si="349"/>
        <v>0</v>
      </c>
      <c r="G764" s="331">
        <f t="shared" si="351"/>
        <v>0</v>
      </c>
    </row>
    <row r="765" spans="1:7" s="326" customFormat="1" ht="24" customHeight="1" x14ac:dyDescent="0.2">
      <c r="A765" s="341" t="str">
        <f t="shared" si="347"/>
        <v/>
      </c>
      <c r="B765" s="341" t="str">
        <f t="shared" si="350"/>
        <v/>
      </c>
      <c r="C765" s="351"/>
      <c r="D765" s="304" t="str">
        <f t="shared" si="348"/>
        <v/>
      </c>
      <c r="E765" s="308"/>
      <c r="F765" s="331">
        <f t="shared" si="349"/>
        <v>0</v>
      </c>
      <c r="G765" s="331">
        <f t="shared" si="351"/>
        <v>0</v>
      </c>
    </row>
    <row r="766" spans="1:7" s="326" customFormat="1" ht="24" customHeight="1" x14ac:dyDescent="0.2">
      <c r="A766" s="341" t="str">
        <f t="shared" si="347"/>
        <v/>
      </c>
      <c r="B766" s="341" t="str">
        <f t="shared" si="350"/>
        <v/>
      </c>
      <c r="C766" s="351"/>
      <c r="D766" s="304" t="str">
        <f t="shared" si="348"/>
        <v/>
      </c>
      <c r="E766" s="308"/>
      <c r="F766" s="331">
        <f t="shared" si="349"/>
        <v>0</v>
      </c>
      <c r="G766" s="331">
        <f t="shared" si="351"/>
        <v>0</v>
      </c>
    </row>
    <row r="767" spans="1:7" s="326" customFormat="1" ht="24" customHeight="1" x14ac:dyDescent="0.2">
      <c r="A767" s="341" t="str">
        <f t="shared" si="347"/>
        <v/>
      </c>
      <c r="B767" s="341" t="str">
        <f t="shared" si="350"/>
        <v/>
      </c>
      <c r="C767" s="351"/>
      <c r="D767" s="304" t="str">
        <f t="shared" si="348"/>
        <v/>
      </c>
      <c r="E767" s="308"/>
      <c r="F767" s="331">
        <f t="shared" si="349"/>
        <v>0</v>
      </c>
      <c r="G767" s="331">
        <f t="shared" si="351"/>
        <v>0</v>
      </c>
    </row>
    <row r="768" spans="1:7" s="326" customFormat="1" ht="24" customHeight="1" x14ac:dyDescent="0.2">
      <c r="A768" s="341" t="str">
        <f t="shared" si="347"/>
        <v/>
      </c>
      <c r="B768" s="341" t="str">
        <f t="shared" si="350"/>
        <v/>
      </c>
      <c r="C768" s="351"/>
      <c r="D768" s="304" t="str">
        <f t="shared" si="348"/>
        <v/>
      </c>
      <c r="E768" s="308"/>
      <c r="F768" s="331">
        <f t="shared" si="349"/>
        <v>0</v>
      </c>
      <c r="G768" s="331">
        <f t="shared" si="351"/>
        <v>0</v>
      </c>
    </row>
    <row r="769" spans="1:7" s="326" customFormat="1" ht="24" customHeight="1" x14ac:dyDescent="0.2">
      <c r="A769" s="341" t="str">
        <f t="shared" si="347"/>
        <v/>
      </c>
      <c r="B769" s="341" t="str">
        <f t="shared" si="350"/>
        <v/>
      </c>
      <c r="C769" s="351"/>
      <c r="D769" s="304" t="str">
        <f t="shared" si="348"/>
        <v/>
      </c>
      <c r="E769" s="308"/>
      <c r="F769" s="331">
        <f t="shared" si="349"/>
        <v>0</v>
      </c>
      <c r="G769" s="331">
        <f t="shared" si="351"/>
        <v>0</v>
      </c>
    </row>
    <row r="770" spans="1:7" s="326" customFormat="1" ht="24" customHeight="1" x14ac:dyDescent="0.2">
      <c r="A770" s="341" t="str">
        <f t="shared" si="347"/>
        <v/>
      </c>
      <c r="B770" s="341" t="str">
        <f t="shared" si="350"/>
        <v/>
      </c>
      <c r="C770" s="351"/>
      <c r="D770" s="304" t="str">
        <f t="shared" si="348"/>
        <v/>
      </c>
      <c r="E770" s="308"/>
      <c r="F770" s="331">
        <f t="shared" si="349"/>
        <v>0</v>
      </c>
      <c r="G770" s="331">
        <f t="shared" si="351"/>
        <v>0</v>
      </c>
    </row>
    <row r="771" spans="1:7" s="326" customFormat="1" ht="24" customHeight="1" x14ac:dyDescent="0.2">
      <c r="A771" s="341" t="str">
        <f t="shared" si="347"/>
        <v/>
      </c>
      <c r="B771" s="341" t="str">
        <f t="shared" si="350"/>
        <v/>
      </c>
      <c r="C771" s="351"/>
      <c r="D771" s="304" t="str">
        <f t="shared" si="348"/>
        <v/>
      </c>
      <c r="E771" s="308"/>
      <c r="F771" s="331">
        <f t="shared" si="349"/>
        <v>0</v>
      </c>
      <c r="G771" s="331">
        <f t="shared" si="351"/>
        <v>0</v>
      </c>
    </row>
    <row r="772" spans="1:7" s="326" customFormat="1" ht="24" customHeight="1" x14ac:dyDescent="0.2">
      <c r="A772" s="341" t="str">
        <f t="shared" si="347"/>
        <v/>
      </c>
      <c r="B772" s="341" t="str">
        <f t="shared" si="350"/>
        <v/>
      </c>
      <c r="C772" s="351"/>
      <c r="D772" s="304" t="str">
        <f t="shared" si="348"/>
        <v/>
      </c>
      <c r="E772" s="308"/>
      <c r="F772" s="331">
        <f t="shared" si="349"/>
        <v>0</v>
      </c>
      <c r="G772" s="331">
        <f t="shared" si="351"/>
        <v>0</v>
      </c>
    </row>
    <row r="773" spans="1:7" s="326" customFormat="1" ht="24" customHeight="1" x14ac:dyDescent="0.2">
      <c r="A773" s="341" t="str">
        <f t="shared" si="347"/>
        <v/>
      </c>
      <c r="B773" s="341" t="str">
        <f t="shared" si="350"/>
        <v/>
      </c>
      <c r="C773" s="351"/>
      <c r="D773" s="304" t="str">
        <f t="shared" si="348"/>
        <v/>
      </c>
      <c r="E773" s="308"/>
      <c r="F773" s="331">
        <f t="shared" si="349"/>
        <v>0</v>
      </c>
      <c r="G773" s="331">
        <f t="shared" si="351"/>
        <v>0</v>
      </c>
    </row>
    <row r="774" spans="1:7" s="326" customFormat="1" ht="24" customHeight="1" x14ac:dyDescent="0.2">
      <c r="A774" s="341" t="str">
        <f t="shared" si="347"/>
        <v/>
      </c>
      <c r="B774" s="341" t="str">
        <f t="shared" si="350"/>
        <v/>
      </c>
      <c r="C774" s="351"/>
      <c r="D774" s="304" t="str">
        <f t="shared" si="348"/>
        <v/>
      </c>
      <c r="E774" s="308"/>
      <c r="F774" s="331">
        <f t="shared" si="349"/>
        <v>0</v>
      </c>
      <c r="G774" s="331">
        <f t="shared" si="351"/>
        <v>0</v>
      </c>
    </row>
    <row r="775" spans="1:7" s="326" customFormat="1" ht="24" customHeight="1" x14ac:dyDescent="0.2">
      <c r="A775" s="341" t="str">
        <f t="shared" si="347"/>
        <v/>
      </c>
      <c r="B775" s="341" t="str">
        <f t="shared" si="350"/>
        <v/>
      </c>
      <c r="C775" s="351"/>
      <c r="D775" s="304" t="str">
        <f t="shared" si="348"/>
        <v/>
      </c>
      <c r="E775" s="308"/>
      <c r="F775" s="332">
        <f t="shared" si="349"/>
        <v>0</v>
      </c>
      <c r="G775" s="331">
        <f t="shared" si="351"/>
        <v>0</v>
      </c>
    </row>
    <row r="776" spans="1:7" ht="24" customHeight="1" x14ac:dyDescent="0.2">
      <c r="A776" s="342"/>
      <c r="E776" s="310"/>
      <c r="F776" s="325" t="s">
        <v>29</v>
      </c>
      <c r="G776" s="352">
        <f>SUBTOTAL(9,G762:G775)</f>
        <v>0</v>
      </c>
    </row>
    <row r="777" spans="1:7" ht="24" customHeight="1" x14ac:dyDescent="0.2">
      <c r="A777" s="342"/>
      <c r="C777" s="74" t="s">
        <v>603</v>
      </c>
      <c r="E777" s="310"/>
      <c r="G777" s="324"/>
    </row>
    <row r="778" spans="1:7" s="326" customFormat="1" ht="24" customHeight="1" x14ac:dyDescent="0.2">
      <c r="A778" s="341" t="str">
        <f t="shared" ref="A778:A783" si="352">IFERROR(VLOOKUP(C778,Tabla_Insumos,4,FALSE),"")</f>
        <v/>
      </c>
      <c r="B778" s="341">
        <f t="shared" ref="B778:B783" si="353">IFERROR(VLOOKUP(A778,Tabla_Indices,5,FALSE),"")</f>
        <v>0</v>
      </c>
      <c r="C778" s="350"/>
      <c r="D778" s="306" t="str">
        <f t="shared" ref="D778:D783" si="354">IFERROR(VLOOKUP(C778,Tabla_Insumos,2,FALSE),"")</f>
        <v/>
      </c>
      <c r="E778" s="305"/>
      <c r="F778" s="331">
        <f t="shared" ref="F778:F785" si="355">IFERROR(VLOOKUP(C778,Tabla_Insumos,3,FALSE),0)</f>
        <v>0</v>
      </c>
      <c r="G778" s="331">
        <f>ROUND(E778*F778,2)</f>
        <v>0</v>
      </c>
    </row>
    <row r="779" spans="1:7" s="326" customFormat="1" ht="24" customHeight="1" x14ac:dyDescent="0.2">
      <c r="A779" s="341" t="str">
        <f t="shared" si="352"/>
        <v/>
      </c>
      <c r="B779" s="341">
        <f t="shared" si="353"/>
        <v>0</v>
      </c>
      <c r="C779" s="350"/>
      <c r="D779" s="306" t="str">
        <f t="shared" si="354"/>
        <v/>
      </c>
      <c r="E779" s="305"/>
      <c r="F779" s="331">
        <f t="shared" si="355"/>
        <v>0</v>
      </c>
      <c r="G779" s="331">
        <f>ROUND(E779*F779,2)</f>
        <v>0</v>
      </c>
    </row>
    <row r="780" spans="1:7" s="326" customFormat="1" ht="24" customHeight="1" x14ac:dyDescent="0.2">
      <c r="A780" s="341" t="str">
        <f t="shared" si="352"/>
        <v/>
      </c>
      <c r="B780" s="341">
        <f t="shared" si="353"/>
        <v>0</v>
      </c>
      <c r="C780" s="350"/>
      <c r="D780" s="306" t="str">
        <f t="shared" si="354"/>
        <v/>
      </c>
      <c r="E780" s="305"/>
      <c r="F780" s="331">
        <f t="shared" si="355"/>
        <v>0</v>
      </c>
      <c r="G780" s="331">
        <f t="shared" ref="G780:G785" si="356">ROUND(E780*F780,2)</f>
        <v>0</v>
      </c>
    </row>
    <row r="781" spans="1:7" s="326" customFormat="1" ht="24" customHeight="1" x14ac:dyDescent="0.2">
      <c r="A781" s="341" t="str">
        <f t="shared" si="352"/>
        <v/>
      </c>
      <c r="B781" s="341">
        <f t="shared" si="353"/>
        <v>0</v>
      </c>
      <c r="C781" s="350"/>
      <c r="D781" s="306" t="str">
        <f t="shared" si="354"/>
        <v/>
      </c>
      <c r="E781" s="305"/>
      <c r="F781" s="331">
        <f t="shared" si="355"/>
        <v>0</v>
      </c>
      <c r="G781" s="331">
        <f t="shared" si="356"/>
        <v>0</v>
      </c>
    </row>
    <row r="782" spans="1:7" s="326" customFormat="1" ht="24" customHeight="1" x14ac:dyDescent="0.2">
      <c r="A782" s="341" t="str">
        <f t="shared" si="352"/>
        <v/>
      </c>
      <c r="B782" s="341">
        <f t="shared" si="353"/>
        <v>0</v>
      </c>
      <c r="C782" s="350"/>
      <c r="D782" s="306" t="str">
        <f t="shared" si="354"/>
        <v/>
      </c>
      <c r="E782" s="305"/>
      <c r="F782" s="331">
        <f t="shared" si="355"/>
        <v>0</v>
      </c>
      <c r="G782" s="331">
        <f t="shared" si="356"/>
        <v>0</v>
      </c>
    </row>
    <row r="783" spans="1:7" s="326" customFormat="1" ht="24" customHeight="1" x14ac:dyDescent="0.2">
      <c r="A783" s="341" t="str">
        <f t="shared" si="352"/>
        <v/>
      </c>
      <c r="B783" s="341">
        <f t="shared" si="353"/>
        <v>0</v>
      </c>
      <c r="C783" s="350"/>
      <c r="D783" s="306" t="str">
        <f t="shared" si="354"/>
        <v/>
      </c>
      <c r="E783" s="305"/>
      <c r="F783" s="331">
        <f t="shared" si="355"/>
        <v>0</v>
      </c>
      <c r="G783" s="331">
        <f t="shared" si="356"/>
        <v>0</v>
      </c>
    </row>
    <row r="784" spans="1:7" s="326" customFormat="1" ht="24" customHeight="1" x14ac:dyDescent="0.2">
      <c r="A784" s="341" t="str">
        <f t="shared" ref="A784:A785" si="357">IFERROR(VLOOKUP(C784,Tabla_Insumos,4,FALSE),"")</f>
        <v/>
      </c>
      <c r="B784" s="341">
        <f t="shared" ref="B784:B785" si="358">IFERROR(VLOOKUP(A784,Tabla_Indices,5,FALSE),"")</f>
        <v>0</v>
      </c>
      <c r="C784" s="351"/>
      <c r="D784" s="304" t="str">
        <f t="shared" ref="D784:D785" si="359">IFERROR(VLOOKUP(C784,Tabla_Insumos,2,FALSE),"")</f>
        <v/>
      </c>
      <c r="E784" s="308"/>
      <c r="F784" s="331">
        <f t="shared" si="355"/>
        <v>0</v>
      </c>
      <c r="G784" s="331">
        <f t="shared" si="356"/>
        <v>0</v>
      </c>
    </row>
    <row r="785" spans="1:7" s="326" customFormat="1" ht="24" customHeight="1" x14ac:dyDescent="0.2">
      <c r="A785" s="341" t="str">
        <f t="shared" si="357"/>
        <v/>
      </c>
      <c r="B785" s="341">
        <f t="shared" si="358"/>
        <v>0</v>
      </c>
      <c r="C785" s="351"/>
      <c r="D785" s="304" t="str">
        <f t="shared" si="359"/>
        <v/>
      </c>
      <c r="E785" s="308"/>
      <c r="F785" s="331">
        <f t="shared" si="355"/>
        <v>0</v>
      </c>
      <c r="G785" s="331">
        <f t="shared" si="356"/>
        <v>0</v>
      </c>
    </row>
    <row r="786" spans="1:7" ht="24" customHeight="1" x14ac:dyDescent="0.2">
      <c r="A786" s="342"/>
      <c r="E786" s="310"/>
      <c r="F786" s="325" t="s">
        <v>30</v>
      </c>
      <c r="G786" s="352">
        <f>SUBTOTAL(9,G778:G785)</f>
        <v>0</v>
      </c>
    </row>
    <row r="787" spans="1:7" ht="24" customHeight="1" x14ac:dyDescent="0.2">
      <c r="A787" s="342"/>
      <c r="C787" s="74" t="s">
        <v>604</v>
      </c>
      <c r="E787" s="310"/>
      <c r="G787" s="324"/>
    </row>
    <row r="788" spans="1:7" s="326" customFormat="1" ht="24" customHeight="1" x14ac:dyDescent="0.2">
      <c r="A788" s="341" t="str">
        <f t="shared" ref="A788:A789" si="360">IFERROR(VLOOKUP(C788,Tabla_Insumos,4,FALSE),"")</f>
        <v/>
      </c>
      <c r="B788" s="341" t="str">
        <f t="shared" ref="B788:B789" si="361">IFERROR(VLOOKUP(C788,Tabla_Insumos,5,FALSE),"")</f>
        <v/>
      </c>
      <c r="C788" s="350"/>
      <c r="D788" s="306" t="str">
        <f t="shared" ref="D788:D789" si="362">IFERROR(VLOOKUP(C788,Tabla_Insumos,2,FALSE),"")</f>
        <v/>
      </c>
      <c r="E788" s="305"/>
      <c r="F788" s="331">
        <f t="shared" ref="F788:F796" si="363">IFERROR(VLOOKUP(C788,Tabla_Insumos,3,FALSE),0)</f>
        <v>0</v>
      </c>
      <c r="G788" s="331">
        <f t="shared" ref="G788:G796" si="364">ROUND(E788*F788,2)</f>
        <v>0</v>
      </c>
    </row>
    <row r="789" spans="1:7" s="326" customFormat="1" ht="24" customHeight="1" x14ac:dyDescent="0.2">
      <c r="A789" s="341" t="str">
        <f t="shared" si="360"/>
        <v/>
      </c>
      <c r="B789" s="341" t="str">
        <f t="shared" si="361"/>
        <v/>
      </c>
      <c r="C789" s="350"/>
      <c r="D789" s="306" t="str">
        <f t="shared" si="362"/>
        <v/>
      </c>
      <c r="E789" s="305"/>
      <c r="F789" s="331">
        <f t="shared" si="363"/>
        <v>0</v>
      </c>
      <c r="G789" s="331">
        <f t="shared" si="364"/>
        <v>0</v>
      </c>
    </row>
    <row r="790" spans="1:7" s="326" customFormat="1" ht="24" customHeight="1" x14ac:dyDescent="0.2">
      <c r="A790" s="341" t="str">
        <f t="shared" ref="A790:A796" si="365">IFERROR(VLOOKUP(C790,Tabla_Insumos,4,FALSE),"")</f>
        <v/>
      </c>
      <c r="B790" s="341" t="str">
        <f t="shared" ref="B790:B796" si="366">IFERROR(VLOOKUP(C790,Tabla_Insumos,5,FALSE),"")</f>
        <v/>
      </c>
      <c r="C790" s="351"/>
      <c r="D790" s="304" t="str">
        <f t="shared" ref="D790:D796" si="367">IFERROR(VLOOKUP(C790,Tabla_Insumos,2,FALSE),"")</f>
        <v/>
      </c>
      <c r="E790" s="308"/>
      <c r="F790" s="331">
        <f t="shared" si="363"/>
        <v>0</v>
      </c>
      <c r="G790" s="331">
        <f t="shared" si="364"/>
        <v>0</v>
      </c>
    </row>
    <row r="791" spans="1:7" s="326" customFormat="1" ht="24" customHeight="1" x14ac:dyDescent="0.2">
      <c r="A791" s="341" t="str">
        <f t="shared" si="365"/>
        <v/>
      </c>
      <c r="B791" s="341" t="str">
        <f t="shared" si="366"/>
        <v/>
      </c>
      <c r="C791" s="351"/>
      <c r="D791" s="304" t="str">
        <f t="shared" si="367"/>
        <v/>
      </c>
      <c r="E791" s="308"/>
      <c r="F791" s="331">
        <f t="shared" si="363"/>
        <v>0</v>
      </c>
      <c r="G791" s="331">
        <f t="shared" si="364"/>
        <v>0</v>
      </c>
    </row>
    <row r="792" spans="1:7" s="326" customFormat="1" ht="24" customHeight="1" x14ac:dyDescent="0.2">
      <c r="A792" s="341" t="str">
        <f t="shared" si="365"/>
        <v/>
      </c>
      <c r="B792" s="341" t="str">
        <f t="shared" si="366"/>
        <v/>
      </c>
      <c r="C792" s="351"/>
      <c r="D792" s="304" t="str">
        <f t="shared" si="367"/>
        <v/>
      </c>
      <c r="E792" s="308"/>
      <c r="F792" s="331">
        <f t="shared" si="363"/>
        <v>0</v>
      </c>
      <c r="G792" s="331">
        <f t="shared" si="364"/>
        <v>0</v>
      </c>
    </row>
    <row r="793" spans="1:7" s="326" customFormat="1" ht="24" customHeight="1" x14ac:dyDescent="0.2">
      <c r="A793" s="341" t="str">
        <f t="shared" si="365"/>
        <v/>
      </c>
      <c r="B793" s="341" t="str">
        <f t="shared" si="366"/>
        <v/>
      </c>
      <c r="C793" s="351"/>
      <c r="D793" s="304" t="str">
        <f t="shared" si="367"/>
        <v/>
      </c>
      <c r="E793" s="308"/>
      <c r="F793" s="331">
        <f t="shared" si="363"/>
        <v>0</v>
      </c>
      <c r="G793" s="331">
        <f t="shared" si="364"/>
        <v>0</v>
      </c>
    </row>
    <row r="794" spans="1:7" s="326" customFormat="1" ht="24" customHeight="1" x14ac:dyDescent="0.2">
      <c r="A794" s="341" t="str">
        <f t="shared" si="365"/>
        <v/>
      </c>
      <c r="B794" s="341" t="str">
        <f t="shared" si="366"/>
        <v/>
      </c>
      <c r="C794" s="351"/>
      <c r="D794" s="304" t="str">
        <f t="shared" si="367"/>
        <v/>
      </c>
      <c r="E794" s="308"/>
      <c r="F794" s="331">
        <f t="shared" si="363"/>
        <v>0</v>
      </c>
      <c r="G794" s="331">
        <f t="shared" si="364"/>
        <v>0</v>
      </c>
    </row>
    <row r="795" spans="1:7" s="326" customFormat="1" ht="24" customHeight="1" x14ac:dyDescent="0.2">
      <c r="A795" s="341" t="str">
        <f t="shared" si="365"/>
        <v/>
      </c>
      <c r="B795" s="341" t="str">
        <f t="shared" si="366"/>
        <v/>
      </c>
      <c r="C795" s="351"/>
      <c r="D795" s="304" t="str">
        <f t="shared" si="367"/>
        <v/>
      </c>
      <c r="E795" s="308"/>
      <c r="F795" s="331">
        <f t="shared" si="363"/>
        <v>0</v>
      </c>
      <c r="G795" s="331">
        <f t="shared" si="364"/>
        <v>0</v>
      </c>
    </row>
    <row r="796" spans="1:7" s="326" customFormat="1" ht="24" customHeight="1" x14ac:dyDescent="0.2">
      <c r="A796" s="341" t="str">
        <f t="shared" si="365"/>
        <v/>
      </c>
      <c r="B796" s="341" t="str">
        <f t="shared" si="366"/>
        <v/>
      </c>
      <c r="C796" s="351"/>
      <c r="D796" s="304" t="str">
        <f t="shared" si="367"/>
        <v/>
      </c>
      <c r="E796" s="308"/>
      <c r="F796" s="331">
        <f t="shared" si="363"/>
        <v>0</v>
      </c>
      <c r="G796" s="331">
        <f t="shared" si="364"/>
        <v>0</v>
      </c>
    </row>
    <row r="797" spans="1:7" ht="24" customHeight="1" x14ac:dyDescent="0.2">
      <c r="A797" s="343"/>
      <c r="E797" s="310"/>
      <c r="F797" s="325" t="s">
        <v>31</v>
      </c>
      <c r="G797" s="352">
        <f>SUBTOTAL(9,G788:G796)</f>
        <v>0</v>
      </c>
    </row>
    <row r="798" spans="1:7" ht="24" customHeight="1" x14ac:dyDescent="0.2">
      <c r="A798" s="342"/>
      <c r="E798" s="310"/>
      <c r="G798" s="324"/>
    </row>
    <row r="799" spans="1:7" ht="24" customHeight="1" x14ac:dyDescent="0.2">
      <c r="A799" s="344">
        <f>B757</f>
        <v>16</v>
      </c>
      <c r="B799" s="131" t="str">
        <f>C757</f>
        <v>Cuba de retencion y evacuacuacion de combustible centro de operaciones</v>
      </c>
      <c r="C799" s="327"/>
      <c r="D799" s="327" t="s">
        <v>32</v>
      </c>
      <c r="E799" s="328"/>
      <c r="F799" s="355" t="s">
        <v>33</v>
      </c>
      <c r="G799" s="356">
        <f>SUBTOTAL(9,G762:G798)</f>
        <v>0</v>
      </c>
    </row>
    <row r="801" spans="1:7" ht="24" customHeight="1" x14ac:dyDescent="0.2">
      <c r="A801" s="333" t="s">
        <v>35</v>
      </c>
      <c r="B801" s="334"/>
      <c r="C801" s="133"/>
      <c r="D801" s="133"/>
      <c r="E801" s="133"/>
      <c r="F801" s="133"/>
      <c r="G801" s="345"/>
    </row>
    <row r="802" spans="1:7" ht="24" customHeight="1" x14ac:dyDescent="0.2">
      <c r="A802" s="336" t="s">
        <v>600</v>
      </c>
      <c r="B802" s="337" t="str">
        <f>Comitente</f>
        <v>Dirección de Recursos Energéticos</v>
      </c>
      <c r="C802" s="346"/>
      <c r="D802" s="74"/>
      <c r="E802" s="74"/>
      <c r="F802" s="320"/>
      <c r="G802" s="321"/>
    </row>
    <row r="803" spans="1:7" ht="24" customHeight="1" x14ac:dyDescent="0.2">
      <c r="A803" s="336" t="s">
        <v>601</v>
      </c>
      <c r="B803" s="337">
        <f>Contratista</f>
        <v>0</v>
      </c>
      <c r="C803" s="347"/>
      <c r="D803" s="347"/>
      <c r="E803" s="347"/>
      <c r="F803" s="320"/>
      <c r="G803" s="321"/>
    </row>
    <row r="804" spans="1:7" ht="24" customHeight="1" x14ac:dyDescent="0.2">
      <c r="A804" s="336" t="s">
        <v>22</v>
      </c>
      <c r="B804" s="337" t="str">
        <f>Obra</f>
        <v>REFACCIÓN Y ACONDICIONAMIENTO DE INSTALACIONES ELÉCTRICAS EN EL CENTRO DE OPERACIONES DE LA PRESA QUEBRADA DE ULLUM</v>
      </c>
      <c r="C804" s="347"/>
      <c r="D804" s="347"/>
      <c r="E804" s="347"/>
      <c r="F804" s="320" t="s">
        <v>36</v>
      </c>
      <c r="G804" s="348">
        <f>Fecha_Base</f>
        <v>0</v>
      </c>
    </row>
    <row r="805" spans="1:7" ht="24" customHeight="1" x14ac:dyDescent="0.2">
      <c r="A805" s="338" t="s">
        <v>599</v>
      </c>
      <c r="B805" s="151" t="str">
        <f>Ubicación</f>
        <v>Dpto. Ullum</v>
      </c>
      <c r="C805" s="74"/>
      <c r="E805" s="310"/>
      <c r="G805" s="324"/>
    </row>
    <row r="806" spans="1:7" ht="24" customHeight="1" x14ac:dyDescent="0.2">
      <c r="A806" s="338" t="s">
        <v>37</v>
      </c>
      <c r="B806" s="322" t="str">
        <f>IFERROR(VALUE(LEFT(B807,FIND(".",B807)-1)),"")</f>
        <v/>
      </c>
      <c r="C806" s="70" t="str">
        <f>IFERROR(VLOOKUP(B806,Tabla_CyP,2,FALSE),"")</f>
        <v/>
      </c>
      <c r="E806" s="310"/>
      <c r="G806" s="324"/>
    </row>
    <row r="807" spans="1:7" ht="24" customHeight="1" x14ac:dyDescent="0.2">
      <c r="A807" s="338" t="s">
        <v>23</v>
      </c>
      <c r="B807" s="323">
        <f>IFERROR(VLOOKUP(COUNTIF($A$1:A807,"ANALISIS DE PRECIOS"),Tabla_NumeroItem,2,FALSE),"")</f>
        <v>17</v>
      </c>
      <c r="C807" s="70" t="str">
        <f>IFERROR(VLOOKUP(B807,Tabla_CyP,2,FALSE),"")</f>
        <v>Cuba de retencion y evacuacuacion de combustible casa de maquina</v>
      </c>
      <c r="E807" s="310"/>
      <c r="F807" s="320" t="s">
        <v>24</v>
      </c>
      <c r="G807" s="324" t="str">
        <f>IFERROR(VLOOKUP(B807,Tabla_CyP,4,FALSE),"")</f>
        <v>Uni.</v>
      </c>
    </row>
    <row r="808" spans="1:7" ht="24" customHeight="1" x14ac:dyDescent="0.2">
      <c r="A808" s="338"/>
      <c r="B808" s="151"/>
      <c r="E808" s="310"/>
      <c r="G808" s="324"/>
    </row>
    <row r="809" spans="1:7" ht="24" customHeight="1" x14ac:dyDescent="0.2">
      <c r="A809" s="402" t="s">
        <v>505</v>
      </c>
      <c r="B809" s="403"/>
      <c r="C809" s="404" t="s">
        <v>0</v>
      </c>
      <c r="D809" s="404" t="s">
        <v>25</v>
      </c>
      <c r="E809" s="406" t="s">
        <v>26</v>
      </c>
      <c r="F809" s="400" t="s">
        <v>27</v>
      </c>
      <c r="G809" s="400" t="s">
        <v>28</v>
      </c>
    </row>
    <row r="810" spans="1:7" ht="24" customHeight="1" x14ac:dyDescent="0.2">
      <c r="A810" s="339" t="s">
        <v>506</v>
      </c>
      <c r="B810" s="339" t="s">
        <v>507</v>
      </c>
      <c r="C810" s="405"/>
      <c r="D810" s="405"/>
      <c r="E810" s="407"/>
      <c r="F810" s="401"/>
      <c r="G810" s="401"/>
    </row>
    <row r="811" spans="1:7" ht="24" customHeight="1" x14ac:dyDescent="0.2">
      <c r="A811" s="318"/>
      <c r="B811" s="340"/>
      <c r="C811" s="97" t="s">
        <v>602</v>
      </c>
      <c r="D811" s="327"/>
      <c r="E811" s="328"/>
      <c r="F811" s="329"/>
      <c r="G811" s="330"/>
    </row>
    <row r="812" spans="1:7" s="326" customFormat="1" ht="24" customHeight="1" x14ac:dyDescent="0.2">
      <c r="A812" s="341" t="str">
        <f t="shared" ref="A812" si="368">IFERROR(VLOOKUP(C812,Tabla_Insumos,4,FALSE),"")</f>
        <v/>
      </c>
      <c r="B812" s="341" t="str">
        <f>IFERROR(VLOOKUP(C812,Tabla_Insumos,5,FALSE),"")</f>
        <v/>
      </c>
      <c r="C812" s="354"/>
      <c r="D812" s="306" t="str">
        <f t="shared" ref="D812" si="369">IFERROR(VLOOKUP(C812,Tabla_Insumos,2,FALSE),"")</f>
        <v/>
      </c>
      <c r="E812" s="305"/>
      <c r="F812" s="331">
        <f t="shared" ref="F812:F825" si="370">IFERROR(VLOOKUP(C812,Tabla_Insumos,3,FALSE),0)</f>
        <v>0</v>
      </c>
      <c r="G812" s="331">
        <f>ROUND(E812*F812,2)</f>
        <v>0</v>
      </c>
    </row>
    <row r="813" spans="1:7" s="326" customFormat="1" ht="24" customHeight="1" x14ac:dyDescent="0.2">
      <c r="A813" s="341" t="str">
        <f t="shared" ref="A813:A825" si="371">IFERROR(VLOOKUP(C813,Tabla_Insumos,4,FALSE),"")</f>
        <v/>
      </c>
      <c r="B813" s="341" t="str">
        <f t="shared" ref="B813:B825" si="372">IFERROR(VLOOKUP(C813,Tabla_Insumos,5,FALSE),"")</f>
        <v/>
      </c>
      <c r="C813" s="351"/>
      <c r="D813" s="304" t="str">
        <f t="shared" ref="D813:D825" si="373">IFERROR(VLOOKUP(C813,Tabla_Insumos,2,FALSE),"")</f>
        <v/>
      </c>
      <c r="E813" s="308"/>
      <c r="F813" s="331">
        <f t="shared" si="370"/>
        <v>0</v>
      </c>
      <c r="G813" s="331">
        <f t="shared" ref="G813:G825" si="374">ROUND(E813*F813,2)</f>
        <v>0</v>
      </c>
    </row>
    <row r="814" spans="1:7" s="326" customFormat="1" ht="24" customHeight="1" x14ac:dyDescent="0.2">
      <c r="A814" s="341" t="str">
        <f t="shared" si="371"/>
        <v/>
      </c>
      <c r="B814" s="341" t="str">
        <f t="shared" si="372"/>
        <v/>
      </c>
      <c r="C814" s="351"/>
      <c r="D814" s="304" t="str">
        <f t="shared" si="373"/>
        <v/>
      </c>
      <c r="E814" s="308"/>
      <c r="F814" s="331">
        <f t="shared" si="370"/>
        <v>0</v>
      </c>
      <c r="G814" s="331">
        <f t="shared" si="374"/>
        <v>0</v>
      </c>
    </row>
    <row r="815" spans="1:7" s="326" customFormat="1" ht="24" customHeight="1" x14ac:dyDescent="0.2">
      <c r="A815" s="341" t="str">
        <f t="shared" si="371"/>
        <v/>
      </c>
      <c r="B815" s="341" t="str">
        <f t="shared" si="372"/>
        <v/>
      </c>
      <c r="C815" s="351"/>
      <c r="D815" s="304" t="str">
        <f t="shared" si="373"/>
        <v/>
      </c>
      <c r="E815" s="308"/>
      <c r="F815" s="331">
        <f t="shared" si="370"/>
        <v>0</v>
      </c>
      <c r="G815" s="331">
        <f t="shared" si="374"/>
        <v>0</v>
      </c>
    </row>
    <row r="816" spans="1:7" s="326" customFormat="1" ht="24" customHeight="1" x14ac:dyDescent="0.2">
      <c r="A816" s="341" t="str">
        <f t="shared" si="371"/>
        <v/>
      </c>
      <c r="B816" s="341" t="str">
        <f t="shared" si="372"/>
        <v/>
      </c>
      <c r="C816" s="351"/>
      <c r="D816" s="304" t="str">
        <f t="shared" si="373"/>
        <v/>
      </c>
      <c r="E816" s="308"/>
      <c r="F816" s="331">
        <f t="shared" si="370"/>
        <v>0</v>
      </c>
      <c r="G816" s="331">
        <f t="shared" si="374"/>
        <v>0</v>
      </c>
    </row>
    <row r="817" spans="1:7" s="326" customFormat="1" ht="24" customHeight="1" x14ac:dyDescent="0.2">
      <c r="A817" s="341" t="str">
        <f t="shared" si="371"/>
        <v/>
      </c>
      <c r="B817" s="341" t="str">
        <f t="shared" si="372"/>
        <v/>
      </c>
      <c r="C817" s="351"/>
      <c r="D817" s="304" t="str">
        <f t="shared" si="373"/>
        <v/>
      </c>
      <c r="E817" s="308"/>
      <c r="F817" s="331">
        <f t="shared" si="370"/>
        <v>0</v>
      </c>
      <c r="G817" s="331">
        <f t="shared" si="374"/>
        <v>0</v>
      </c>
    </row>
    <row r="818" spans="1:7" s="326" customFormat="1" ht="24" customHeight="1" x14ac:dyDescent="0.2">
      <c r="A818" s="341" t="str">
        <f t="shared" si="371"/>
        <v/>
      </c>
      <c r="B818" s="341" t="str">
        <f t="shared" si="372"/>
        <v/>
      </c>
      <c r="C818" s="351"/>
      <c r="D818" s="304" t="str">
        <f t="shared" si="373"/>
        <v/>
      </c>
      <c r="E818" s="308"/>
      <c r="F818" s="331">
        <f t="shared" si="370"/>
        <v>0</v>
      </c>
      <c r="G818" s="331">
        <f t="shared" si="374"/>
        <v>0</v>
      </c>
    </row>
    <row r="819" spans="1:7" s="326" customFormat="1" ht="24" customHeight="1" x14ac:dyDescent="0.2">
      <c r="A819" s="341" t="str">
        <f t="shared" si="371"/>
        <v/>
      </c>
      <c r="B819" s="341" t="str">
        <f t="shared" si="372"/>
        <v/>
      </c>
      <c r="C819" s="351"/>
      <c r="D819" s="304" t="str">
        <f t="shared" si="373"/>
        <v/>
      </c>
      <c r="E819" s="308"/>
      <c r="F819" s="331">
        <f t="shared" si="370"/>
        <v>0</v>
      </c>
      <c r="G819" s="331">
        <f t="shared" si="374"/>
        <v>0</v>
      </c>
    </row>
    <row r="820" spans="1:7" s="326" customFormat="1" ht="24" customHeight="1" x14ac:dyDescent="0.2">
      <c r="A820" s="341" t="str">
        <f t="shared" si="371"/>
        <v/>
      </c>
      <c r="B820" s="341" t="str">
        <f t="shared" si="372"/>
        <v/>
      </c>
      <c r="C820" s="351"/>
      <c r="D820" s="304" t="str">
        <f t="shared" si="373"/>
        <v/>
      </c>
      <c r="E820" s="308"/>
      <c r="F820" s="331">
        <f t="shared" si="370"/>
        <v>0</v>
      </c>
      <c r="G820" s="331">
        <f t="shared" si="374"/>
        <v>0</v>
      </c>
    </row>
    <row r="821" spans="1:7" s="326" customFormat="1" ht="24" customHeight="1" x14ac:dyDescent="0.2">
      <c r="A821" s="341" t="str">
        <f t="shared" si="371"/>
        <v/>
      </c>
      <c r="B821" s="341" t="str">
        <f t="shared" si="372"/>
        <v/>
      </c>
      <c r="C821" s="351"/>
      <c r="D821" s="304" t="str">
        <f t="shared" si="373"/>
        <v/>
      </c>
      <c r="E821" s="308"/>
      <c r="F821" s="331">
        <f t="shared" si="370"/>
        <v>0</v>
      </c>
      <c r="G821" s="331">
        <f t="shared" si="374"/>
        <v>0</v>
      </c>
    </row>
    <row r="822" spans="1:7" s="326" customFormat="1" ht="24" customHeight="1" x14ac:dyDescent="0.2">
      <c r="A822" s="341" t="str">
        <f t="shared" si="371"/>
        <v/>
      </c>
      <c r="B822" s="341" t="str">
        <f t="shared" si="372"/>
        <v/>
      </c>
      <c r="C822" s="351"/>
      <c r="D822" s="304" t="str">
        <f t="shared" si="373"/>
        <v/>
      </c>
      <c r="E822" s="308"/>
      <c r="F822" s="331">
        <f t="shared" si="370"/>
        <v>0</v>
      </c>
      <c r="G822" s="331">
        <f t="shared" si="374"/>
        <v>0</v>
      </c>
    </row>
    <row r="823" spans="1:7" s="326" customFormat="1" ht="24" customHeight="1" x14ac:dyDescent="0.2">
      <c r="A823" s="341" t="str">
        <f t="shared" si="371"/>
        <v/>
      </c>
      <c r="B823" s="341" t="str">
        <f t="shared" si="372"/>
        <v/>
      </c>
      <c r="C823" s="351"/>
      <c r="D823" s="304" t="str">
        <f t="shared" si="373"/>
        <v/>
      </c>
      <c r="E823" s="308"/>
      <c r="F823" s="331">
        <f t="shared" si="370"/>
        <v>0</v>
      </c>
      <c r="G823" s="331">
        <f t="shared" si="374"/>
        <v>0</v>
      </c>
    </row>
    <row r="824" spans="1:7" s="326" customFormat="1" ht="24" customHeight="1" x14ac:dyDescent="0.2">
      <c r="A824" s="341" t="str">
        <f t="shared" si="371"/>
        <v/>
      </c>
      <c r="B824" s="341" t="str">
        <f t="shared" si="372"/>
        <v/>
      </c>
      <c r="C824" s="351"/>
      <c r="D824" s="304" t="str">
        <f t="shared" si="373"/>
        <v/>
      </c>
      <c r="E824" s="308"/>
      <c r="F824" s="331">
        <f t="shared" si="370"/>
        <v>0</v>
      </c>
      <c r="G824" s="331">
        <f t="shared" si="374"/>
        <v>0</v>
      </c>
    </row>
    <row r="825" spans="1:7" s="326" customFormat="1" ht="24" customHeight="1" x14ac:dyDescent="0.2">
      <c r="A825" s="341" t="str">
        <f t="shared" si="371"/>
        <v/>
      </c>
      <c r="B825" s="341" t="str">
        <f t="shared" si="372"/>
        <v/>
      </c>
      <c r="C825" s="351"/>
      <c r="D825" s="304" t="str">
        <f t="shared" si="373"/>
        <v/>
      </c>
      <c r="E825" s="308"/>
      <c r="F825" s="332">
        <f t="shared" si="370"/>
        <v>0</v>
      </c>
      <c r="G825" s="331">
        <f t="shared" si="374"/>
        <v>0</v>
      </c>
    </row>
    <row r="826" spans="1:7" ht="24" customHeight="1" x14ac:dyDescent="0.2">
      <c r="A826" s="342"/>
      <c r="E826" s="310"/>
      <c r="F826" s="325" t="s">
        <v>29</v>
      </c>
      <c r="G826" s="352">
        <f>SUBTOTAL(9,G812:G825)</f>
        <v>0</v>
      </c>
    </row>
    <row r="827" spans="1:7" ht="24" customHeight="1" x14ac:dyDescent="0.2">
      <c r="A827" s="342"/>
      <c r="C827" s="74" t="s">
        <v>603</v>
      </c>
      <c r="E827" s="310"/>
      <c r="G827" s="324"/>
    </row>
    <row r="828" spans="1:7" s="326" customFormat="1" ht="24" customHeight="1" x14ac:dyDescent="0.2">
      <c r="A828" s="341" t="str">
        <f t="shared" ref="A828:A833" si="375">IFERROR(VLOOKUP(C828,Tabla_Insumos,4,FALSE),"")</f>
        <v/>
      </c>
      <c r="B828" s="341">
        <f t="shared" ref="B828:B833" si="376">IFERROR(VLOOKUP(A828,Tabla_Indices,5,FALSE),"")</f>
        <v>0</v>
      </c>
      <c r="C828" s="350"/>
      <c r="D828" s="306" t="str">
        <f t="shared" ref="D828:D833" si="377">IFERROR(VLOOKUP(C828,Tabla_Insumos,2,FALSE),"")</f>
        <v/>
      </c>
      <c r="E828" s="305"/>
      <c r="F828" s="331">
        <f t="shared" ref="F828:F835" si="378">IFERROR(VLOOKUP(C828,Tabla_Insumos,3,FALSE),0)</f>
        <v>0</v>
      </c>
      <c r="G828" s="331">
        <f>ROUND(E828*F828,2)</f>
        <v>0</v>
      </c>
    </row>
    <row r="829" spans="1:7" s="326" customFormat="1" ht="24" customHeight="1" x14ac:dyDescent="0.2">
      <c r="A829" s="341" t="str">
        <f t="shared" si="375"/>
        <v/>
      </c>
      <c r="B829" s="341">
        <f t="shared" si="376"/>
        <v>0</v>
      </c>
      <c r="C829" s="350"/>
      <c r="D829" s="306" t="str">
        <f t="shared" si="377"/>
        <v/>
      </c>
      <c r="E829" s="305"/>
      <c r="F829" s="331">
        <f t="shared" si="378"/>
        <v>0</v>
      </c>
      <c r="G829" s="331">
        <f>ROUND(E829*F829,2)</f>
        <v>0</v>
      </c>
    </row>
    <row r="830" spans="1:7" s="326" customFormat="1" ht="24" customHeight="1" x14ac:dyDescent="0.2">
      <c r="A830" s="341" t="str">
        <f t="shared" si="375"/>
        <v/>
      </c>
      <c r="B830" s="341">
        <f t="shared" si="376"/>
        <v>0</v>
      </c>
      <c r="C830" s="350"/>
      <c r="D830" s="306" t="str">
        <f t="shared" si="377"/>
        <v/>
      </c>
      <c r="E830" s="305"/>
      <c r="F830" s="331">
        <f t="shared" si="378"/>
        <v>0</v>
      </c>
      <c r="G830" s="331">
        <f t="shared" ref="G830:G835" si="379">ROUND(E830*F830,2)</f>
        <v>0</v>
      </c>
    </row>
    <row r="831" spans="1:7" s="326" customFormat="1" ht="24" customHeight="1" x14ac:dyDescent="0.2">
      <c r="A831" s="341" t="str">
        <f t="shared" si="375"/>
        <v/>
      </c>
      <c r="B831" s="341">
        <f t="shared" si="376"/>
        <v>0</v>
      </c>
      <c r="C831" s="350"/>
      <c r="D831" s="306" t="str">
        <f t="shared" si="377"/>
        <v/>
      </c>
      <c r="E831" s="305"/>
      <c r="F831" s="331">
        <f t="shared" si="378"/>
        <v>0</v>
      </c>
      <c r="G831" s="331">
        <f t="shared" si="379"/>
        <v>0</v>
      </c>
    </row>
    <row r="832" spans="1:7" s="326" customFormat="1" ht="24" customHeight="1" x14ac:dyDescent="0.2">
      <c r="A832" s="341" t="str">
        <f t="shared" si="375"/>
        <v/>
      </c>
      <c r="B832" s="341">
        <f t="shared" si="376"/>
        <v>0</v>
      </c>
      <c r="C832" s="350"/>
      <c r="D832" s="306" t="str">
        <f t="shared" si="377"/>
        <v/>
      </c>
      <c r="E832" s="305"/>
      <c r="F832" s="331">
        <f t="shared" si="378"/>
        <v>0</v>
      </c>
      <c r="G832" s="331">
        <f t="shared" si="379"/>
        <v>0</v>
      </c>
    </row>
    <row r="833" spans="1:7" s="326" customFormat="1" ht="24" customHeight="1" x14ac:dyDescent="0.2">
      <c r="A833" s="341" t="str">
        <f t="shared" si="375"/>
        <v/>
      </c>
      <c r="B833" s="341">
        <f t="shared" si="376"/>
        <v>0</v>
      </c>
      <c r="C833" s="350"/>
      <c r="D833" s="306" t="str">
        <f t="shared" si="377"/>
        <v/>
      </c>
      <c r="E833" s="305"/>
      <c r="F833" s="331">
        <f t="shared" si="378"/>
        <v>0</v>
      </c>
      <c r="G833" s="331">
        <f t="shared" si="379"/>
        <v>0</v>
      </c>
    </row>
    <row r="834" spans="1:7" s="326" customFormat="1" ht="24" customHeight="1" x14ac:dyDescent="0.2">
      <c r="A834" s="341" t="str">
        <f t="shared" ref="A834:A835" si="380">IFERROR(VLOOKUP(C834,Tabla_Insumos,4,FALSE),"")</f>
        <v/>
      </c>
      <c r="B834" s="341">
        <f t="shared" ref="B834:B835" si="381">IFERROR(VLOOKUP(A834,Tabla_Indices,5,FALSE),"")</f>
        <v>0</v>
      </c>
      <c r="C834" s="351"/>
      <c r="D834" s="304" t="str">
        <f t="shared" ref="D834:D835" si="382">IFERROR(VLOOKUP(C834,Tabla_Insumos,2,FALSE),"")</f>
        <v/>
      </c>
      <c r="E834" s="308"/>
      <c r="F834" s="331">
        <f t="shared" si="378"/>
        <v>0</v>
      </c>
      <c r="G834" s="331">
        <f t="shared" si="379"/>
        <v>0</v>
      </c>
    </row>
    <row r="835" spans="1:7" s="326" customFormat="1" ht="24" customHeight="1" x14ac:dyDescent="0.2">
      <c r="A835" s="341" t="str">
        <f t="shared" si="380"/>
        <v/>
      </c>
      <c r="B835" s="341">
        <f t="shared" si="381"/>
        <v>0</v>
      </c>
      <c r="C835" s="351"/>
      <c r="D835" s="304" t="str">
        <f t="shared" si="382"/>
        <v/>
      </c>
      <c r="E835" s="308"/>
      <c r="F835" s="331">
        <f t="shared" si="378"/>
        <v>0</v>
      </c>
      <c r="G835" s="331">
        <f t="shared" si="379"/>
        <v>0</v>
      </c>
    </row>
    <row r="836" spans="1:7" ht="24" customHeight="1" x14ac:dyDescent="0.2">
      <c r="A836" s="342"/>
      <c r="E836" s="310"/>
      <c r="F836" s="325" t="s">
        <v>30</v>
      </c>
      <c r="G836" s="352">
        <f>SUBTOTAL(9,G828:G835)</f>
        <v>0</v>
      </c>
    </row>
    <row r="837" spans="1:7" ht="24" customHeight="1" x14ac:dyDescent="0.2">
      <c r="A837" s="342"/>
      <c r="C837" s="74" t="s">
        <v>604</v>
      </c>
      <c r="E837" s="310"/>
      <c r="G837" s="324"/>
    </row>
    <row r="838" spans="1:7" s="326" customFormat="1" ht="24" customHeight="1" x14ac:dyDescent="0.2">
      <c r="A838" s="341" t="str">
        <f t="shared" ref="A838:A839" si="383">IFERROR(VLOOKUP(C838,Tabla_Insumos,4,FALSE),"")</f>
        <v/>
      </c>
      <c r="B838" s="341" t="str">
        <f t="shared" ref="B838:B839" si="384">IFERROR(VLOOKUP(C838,Tabla_Insumos,5,FALSE),"")</f>
        <v/>
      </c>
      <c r="C838" s="350"/>
      <c r="D838" s="306" t="str">
        <f t="shared" ref="D838:D839" si="385">IFERROR(VLOOKUP(C838,Tabla_Insumos,2,FALSE),"")</f>
        <v/>
      </c>
      <c r="E838" s="305"/>
      <c r="F838" s="331">
        <f t="shared" ref="F838:F846" si="386">IFERROR(VLOOKUP(C838,Tabla_Insumos,3,FALSE),0)</f>
        <v>0</v>
      </c>
      <c r="G838" s="331">
        <f t="shared" ref="G838:G846" si="387">ROUND(E838*F838,2)</f>
        <v>0</v>
      </c>
    </row>
    <row r="839" spans="1:7" s="326" customFormat="1" ht="24" customHeight="1" x14ac:dyDescent="0.2">
      <c r="A839" s="341" t="str">
        <f t="shared" si="383"/>
        <v/>
      </c>
      <c r="B839" s="341" t="str">
        <f t="shared" si="384"/>
        <v/>
      </c>
      <c r="C839" s="350"/>
      <c r="D839" s="306" t="str">
        <f t="shared" si="385"/>
        <v/>
      </c>
      <c r="E839" s="305"/>
      <c r="F839" s="331">
        <f t="shared" si="386"/>
        <v>0</v>
      </c>
      <c r="G839" s="331">
        <f t="shared" si="387"/>
        <v>0</v>
      </c>
    </row>
    <row r="840" spans="1:7" s="326" customFormat="1" ht="24" customHeight="1" x14ac:dyDescent="0.2">
      <c r="A840" s="341" t="str">
        <f t="shared" ref="A840:A846" si="388">IFERROR(VLOOKUP(C840,Tabla_Insumos,4,FALSE),"")</f>
        <v/>
      </c>
      <c r="B840" s="341" t="str">
        <f t="shared" ref="B840:B846" si="389">IFERROR(VLOOKUP(C840,Tabla_Insumos,5,FALSE),"")</f>
        <v/>
      </c>
      <c r="C840" s="351"/>
      <c r="D840" s="304" t="str">
        <f t="shared" ref="D840:D846" si="390">IFERROR(VLOOKUP(C840,Tabla_Insumos,2,FALSE),"")</f>
        <v/>
      </c>
      <c r="E840" s="308"/>
      <c r="F840" s="331">
        <f t="shared" si="386"/>
        <v>0</v>
      </c>
      <c r="G840" s="331">
        <f t="shared" si="387"/>
        <v>0</v>
      </c>
    </row>
    <row r="841" spans="1:7" s="326" customFormat="1" ht="24" customHeight="1" x14ac:dyDescent="0.2">
      <c r="A841" s="341" t="str">
        <f t="shared" si="388"/>
        <v/>
      </c>
      <c r="B841" s="341" t="str">
        <f t="shared" si="389"/>
        <v/>
      </c>
      <c r="C841" s="351"/>
      <c r="D841" s="304" t="str">
        <f t="shared" si="390"/>
        <v/>
      </c>
      <c r="E841" s="308"/>
      <c r="F841" s="331">
        <f t="shared" si="386"/>
        <v>0</v>
      </c>
      <c r="G841" s="331">
        <f t="shared" si="387"/>
        <v>0</v>
      </c>
    </row>
    <row r="842" spans="1:7" s="326" customFormat="1" ht="24" customHeight="1" x14ac:dyDescent="0.2">
      <c r="A842" s="341" t="str">
        <f t="shared" si="388"/>
        <v/>
      </c>
      <c r="B842" s="341" t="str">
        <f t="shared" si="389"/>
        <v/>
      </c>
      <c r="C842" s="351"/>
      <c r="D842" s="304" t="str">
        <f t="shared" si="390"/>
        <v/>
      </c>
      <c r="E842" s="308"/>
      <c r="F842" s="331">
        <f t="shared" si="386"/>
        <v>0</v>
      </c>
      <c r="G842" s="331">
        <f t="shared" si="387"/>
        <v>0</v>
      </c>
    </row>
    <row r="843" spans="1:7" s="326" customFormat="1" ht="24" customHeight="1" x14ac:dyDescent="0.2">
      <c r="A843" s="341" t="str">
        <f t="shared" si="388"/>
        <v/>
      </c>
      <c r="B843" s="341" t="str">
        <f t="shared" si="389"/>
        <v/>
      </c>
      <c r="C843" s="351"/>
      <c r="D843" s="304" t="str">
        <f t="shared" si="390"/>
        <v/>
      </c>
      <c r="E843" s="308"/>
      <c r="F843" s="331">
        <f t="shared" si="386"/>
        <v>0</v>
      </c>
      <c r="G843" s="331">
        <f t="shared" si="387"/>
        <v>0</v>
      </c>
    </row>
    <row r="844" spans="1:7" s="326" customFormat="1" ht="24" customHeight="1" x14ac:dyDescent="0.2">
      <c r="A844" s="341" t="str">
        <f t="shared" si="388"/>
        <v/>
      </c>
      <c r="B844" s="341" t="str">
        <f t="shared" si="389"/>
        <v/>
      </c>
      <c r="C844" s="351"/>
      <c r="D844" s="304" t="str">
        <f t="shared" si="390"/>
        <v/>
      </c>
      <c r="E844" s="308"/>
      <c r="F844" s="331">
        <f t="shared" si="386"/>
        <v>0</v>
      </c>
      <c r="G844" s="331">
        <f t="shared" si="387"/>
        <v>0</v>
      </c>
    </row>
    <row r="845" spans="1:7" s="326" customFormat="1" ht="24" customHeight="1" x14ac:dyDescent="0.2">
      <c r="A845" s="341" t="str">
        <f t="shared" si="388"/>
        <v/>
      </c>
      <c r="B845" s="341" t="str">
        <f t="shared" si="389"/>
        <v/>
      </c>
      <c r="C845" s="351"/>
      <c r="D845" s="304" t="str">
        <f t="shared" si="390"/>
        <v/>
      </c>
      <c r="E845" s="308"/>
      <c r="F845" s="331">
        <f t="shared" si="386"/>
        <v>0</v>
      </c>
      <c r="G845" s="331">
        <f t="shared" si="387"/>
        <v>0</v>
      </c>
    </row>
    <row r="846" spans="1:7" s="326" customFormat="1" ht="24" customHeight="1" x14ac:dyDescent="0.2">
      <c r="A846" s="341" t="str">
        <f t="shared" si="388"/>
        <v/>
      </c>
      <c r="B846" s="341" t="str">
        <f t="shared" si="389"/>
        <v/>
      </c>
      <c r="C846" s="351"/>
      <c r="D846" s="304" t="str">
        <f t="shared" si="390"/>
        <v/>
      </c>
      <c r="E846" s="308"/>
      <c r="F846" s="331">
        <f t="shared" si="386"/>
        <v>0</v>
      </c>
      <c r="G846" s="331">
        <f t="shared" si="387"/>
        <v>0</v>
      </c>
    </row>
    <row r="847" spans="1:7" ht="24" customHeight="1" x14ac:dyDescent="0.2">
      <c r="A847" s="343"/>
      <c r="E847" s="310"/>
      <c r="F847" s="325" t="s">
        <v>31</v>
      </c>
      <c r="G847" s="352">
        <f>SUBTOTAL(9,G838:G846)</f>
        <v>0</v>
      </c>
    </row>
    <row r="848" spans="1:7" ht="24" customHeight="1" x14ac:dyDescent="0.2">
      <c r="A848" s="342"/>
      <c r="E848" s="310"/>
      <c r="G848" s="324"/>
    </row>
    <row r="849" spans="1:7" ht="24" customHeight="1" x14ac:dyDescent="0.2">
      <c r="A849" s="344">
        <f>B807</f>
        <v>17</v>
      </c>
      <c r="B849" s="131" t="str">
        <f>C807</f>
        <v>Cuba de retencion y evacuacuacion de combustible casa de maquina</v>
      </c>
      <c r="C849" s="327"/>
      <c r="D849" s="327" t="s">
        <v>32</v>
      </c>
      <c r="E849" s="328"/>
      <c r="F849" s="355" t="s">
        <v>33</v>
      </c>
      <c r="G849" s="356">
        <f>SUBTOTAL(9,G812:G848)</f>
        <v>0</v>
      </c>
    </row>
    <row r="851" spans="1:7" ht="24" customHeight="1" x14ac:dyDescent="0.2">
      <c r="A851" s="333" t="s">
        <v>35</v>
      </c>
      <c r="B851" s="334"/>
      <c r="C851" s="133"/>
      <c r="D851" s="133"/>
      <c r="E851" s="133"/>
      <c r="F851" s="133"/>
      <c r="G851" s="345"/>
    </row>
    <row r="852" spans="1:7" ht="24" customHeight="1" x14ac:dyDescent="0.2">
      <c r="A852" s="336" t="s">
        <v>600</v>
      </c>
      <c r="B852" s="337" t="str">
        <f>Comitente</f>
        <v>Dirección de Recursos Energéticos</v>
      </c>
      <c r="C852" s="346"/>
      <c r="D852" s="74"/>
      <c r="E852" s="74"/>
      <c r="F852" s="320"/>
      <c r="G852" s="321"/>
    </row>
    <row r="853" spans="1:7" ht="24" customHeight="1" x14ac:dyDescent="0.2">
      <c r="A853" s="336" t="s">
        <v>601</v>
      </c>
      <c r="B853" s="337">
        <f>Contratista</f>
        <v>0</v>
      </c>
      <c r="C853" s="347"/>
      <c r="D853" s="347"/>
      <c r="E853" s="347"/>
      <c r="F853" s="320"/>
      <c r="G853" s="321"/>
    </row>
    <row r="854" spans="1:7" ht="24" customHeight="1" x14ac:dyDescent="0.2">
      <c r="A854" s="336" t="s">
        <v>22</v>
      </c>
      <c r="B854" s="337" t="str">
        <f>Obra</f>
        <v>REFACCIÓN Y ACONDICIONAMIENTO DE INSTALACIONES ELÉCTRICAS EN EL CENTRO DE OPERACIONES DE LA PRESA QUEBRADA DE ULLUM</v>
      </c>
      <c r="C854" s="347"/>
      <c r="D854" s="347"/>
      <c r="E854" s="347"/>
      <c r="F854" s="320" t="s">
        <v>36</v>
      </c>
      <c r="G854" s="348">
        <f>Fecha_Base</f>
        <v>0</v>
      </c>
    </row>
    <row r="855" spans="1:7" ht="24" customHeight="1" x14ac:dyDescent="0.2">
      <c r="A855" s="338" t="s">
        <v>599</v>
      </c>
      <c r="B855" s="151" t="str">
        <f>Ubicación</f>
        <v>Dpto. Ullum</v>
      </c>
      <c r="C855" s="74"/>
      <c r="E855" s="310"/>
      <c r="G855" s="324"/>
    </row>
    <row r="856" spans="1:7" ht="24" customHeight="1" x14ac:dyDescent="0.2">
      <c r="A856" s="338" t="s">
        <v>37</v>
      </c>
      <c r="B856" s="322" t="str">
        <f>IFERROR(VALUE(LEFT(B857,FIND(".",B857)-1)),"")</f>
        <v/>
      </c>
      <c r="C856" s="70" t="str">
        <f>IFERROR(VLOOKUP(B856,Tabla_CyP,2,FALSE),"")</f>
        <v/>
      </c>
      <c r="E856" s="310"/>
      <c r="G856" s="324"/>
    </row>
    <row r="857" spans="1:7" ht="24" customHeight="1" x14ac:dyDescent="0.2">
      <c r="A857" s="338" t="s">
        <v>23</v>
      </c>
      <c r="B857" s="323">
        <f>IFERROR(VLOOKUP(COUNTIF($A$1:A857,"ANALISIS DE PRECIOS"),Tabla_NumeroItem,2,FALSE),"")</f>
        <v>18</v>
      </c>
      <c r="C857" s="70" t="str">
        <f>IFERROR(VLOOKUP(B857,Tabla_CyP,2,FALSE),"")</f>
        <v>Conductor de conexión entre grupos</v>
      </c>
      <c r="E857" s="310"/>
      <c r="F857" s="320" t="s">
        <v>24</v>
      </c>
      <c r="G857" s="324" t="str">
        <f>IFERROR(VLOOKUP(B857,Tabla_CyP,4,FALSE),"")</f>
        <v>mts.</v>
      </c>
    </row>
    <row r="858" spans="1:7" ht="24" customHeight="1" x14ac:dyDescent="0.2">
      <c r="A858" s="338"/>
      <c r="B858" s="151"/>
      <c r="E858" s="310"/>
      <c r="G858" s="324"/>
    </row>
    <row r="859" spans="1:7" ht="24" customHeight="1" x14ac:dyDescent="0.2">
      <c r="A859" s="402" t="s">
        <v>505</v>
      </c>
      <c r="B859" s="403"/>
      <c r="C859" s="404" t="s">
        <v>0</v>
      </c>
      <c r="D859" s="404" t="s">
        <v>25</v>
      </c>
      <c r="E859" s="406" t="s">
        <v>26</v>
      </c>
      <c r="F859" s="400" t="s">
        <v>27</v>
      </c>
      <c r="G859" s="400" t="s">
        <v>28</v>
      </c>
    </row>
    <row r="860" spans="1:7" ht="24" customHeight="1" x14ac:dyDescent="0.2">
      <c r="A860" s="339" t="s">
        <v>506</v>
      </c>
      <c r="B860" s="339" t="s">
        <v>507</v>
      </c>
      <c r="C860" s="405"/>
      <c r="D860" s="405"/>
      <c r="E860" s="407"/>
      <c r="F860" s="401"/>
      <c r="G860" s="401"/>
    </row>
    <row r="861" spans="1:7" ht="24" customHeight="1" x14ac:dyDescent="0.2">
      <c r="A861" s="318"/>
      <c r="B861" s="340"/>
      <c r="C861" s="97" t="s">
        <v>602</v>
      </c>
      <c r="D861" s="327"/>
      <c r="E861" s="328"/>
      <c r="F861" s="329"/>
      <c r="G861" s="330"/>
    </row>
    <row r="862" spans="1:7" s="326" customFormat="1" ht="24" customHeight="1" x14ac:dyDescent="0.2">
      <c r="A862" s="341" t="str">
        <f t="shared" ref="A862:A864" si="391">IFERROR(VLOOKUP(C862,Tabla_Insumos,4,FALSE),"")</f>
        <v/>
      </c>
      <c r="B862" s="341" t="str">
        <f>IFERROR(VLOOKUP(C862,Tabla_Insumos,5,FALSE),"")</f>
        <v/>
      </c>
      <c r="C862" s="354"/>
      <c r="D862" s="306" t="str">
        <f t="shared" ref="D862:D864" si="392">IFERROR(VLOOKUP(C862,Tabla_Insumos,2,FALSE),"")</f>
        <v/>
      </c>
      <c r="E862" s="305"/>
      <c r="F862" s="331">
        <f t="shared" ref="F862:F875" si="393">IFERROR(VLOOKUP(C862,Tabla_Insumos,3,FALSE),0)</f>
        <v>0</v>
      </c>
      <c r="G862" s="331">
        <f>ROUND(E862*F862,2)</f>
        <v>0</v>
      </c>
    </row>
    <row r="863" spans="1:7" s="326" customFormat="1" ht="24" customHeight="1" x14ac:dyDescent="0.2">
      <c r="A863" s="341" t="str">
        <f t="shared" si="391"/>
        <v/>
      </c>
      <c r="B863" s="341" t="str">
        <f t="shared" ref="B863:B864" si="394">IFERROR(VLOOKUP(C863,Tabla_Insumos,5,FALSE),"")</f>
        <v/>
      </c>
      <c r="C863" s="354"/>
      <c r="D863" s="306" t="str">
        <f t="shared" si="392"/>
        <v/>
      </c>
      <c r="E863" s="305"/>
      <c r="F863" s="331">
        <f t="shared" si="393"/>
        <v>0</v>
      </c>
      <c r="G863" s="331">
        <f t="shared" ref="G863:G875" si="395">ROUND(E863*F863,2)</f>
        <v>0</v>
      </c>
    </row>
    <row r="864" spans="1:7" s="326" customFormat="1" ht="24" customHeight="1" x14ac:dyDescent="0.2">
      <c r="A864" s="341" t="str">
        <f t="shared" si="391"/>
        <v/>
      </c>
      <c r="B864" s="341" t="str">
        <f t="shared" si="394"/>
        <v/>
      </c>
      <c r="C864" s="354"/>
      <c r="D864" s="306" t="str">
        <f t="shared" si="392"/>
        <v/>
      </c>
      <c r="E864" s="305"/>
      <c r="F864" s="331">
        <f t="shared" si="393"/>
        <v>0</v>
      </c>
      <c r="G864" s="331">
        <f t="shared" si="395"/>
        <v>0</v>
      </c>
    </row>
    <row r="865" spans="1:7" s="326" customFormat="1" ht="24" customHeight="1" x14ac:dyDescent="0.2">
      <c r="A865" s="341" t="str">
        <f t="shared" ref="A865:A875" si="396">IFERROR(VLOOKUP(C865,Tabla_Insumos,4,FALSE),"")</f>
        <v/>
      </c>
      <c r="B865" s="341" t="str">
        <f t="shared" ref="B865:B875" si="397">IFERROR(VLOOKUP(C865,Tabla_Insumos,5,FALSE),"")</f>
        <v/>
      </c>
      <c r="C865" s="351"/>
      <c r="D865" s="304" t="str">
        <f t="shared" ref="D865:D875" si="398">IFERROR(VLOOKUP(C865,Tabla_Insumos,2,FALSE),"")</f>
        <v/>
      </c>
      <c r="E865" s="308"/>
      <c r="F865" s="331">
        <f t="shared" si="393"/>
        <v>0</v>
      </c>
      <c r="G865" s="331">
        <f t="shared" si="395"/>
        <v>0</v>
      </c>
    </row>
    <row r="866" spans="1:7" s="326" customFormat="1" ht="24" customHeight="1" x14ac:dyDescent="0.2">
      <c r="A866" s="341" t="str">
        <f t="shared" si="396"/>
        <v/>
      </c>
      <c r="B866" s="341" t="str">
        <f t="shared" si="397"/>
        <v/>
      </c>
      <c r="C866" s="351"/>
      <c r="D866" s="304" t="str">
        <f t="shared" si="398"/>
        <v/>
      </c>
      <c r="E866" s="308"/>
      <c r="F866" s="331">
        <f t="shared" si="393"/>
        <v>0</v>
      </c>
      <c r="G866" s="331">
        <f t="shared" si="395"/>
        <v>0</v>
      </c>
    </row>
    <row r="867" spans="1:7" s="326" customFormat="1" ht="24" customHeight="1" x14ac:dyDescent="0.2">
      <c r="A867" s="341" t="str">
        <f t="shared" si="396"/>
        <v/>
      </c>
      <c r="B867" s="341" t="str">
        <f t="shared" si="397"/>
        <v/>
      </c>
      <c r="C867" s="351"/>
      <c r="D867" s="304" t="str">
        <f t="shared" si="398"/>
        <v/>
      </c>
      <c r="E867" s="308"/>
      <c r="F867" s="331">
        <f t="shared" si="393"/>
        <v>0</v>
      </c>
      <c r="G867" s="331">
        <f t="shared" si="395"/>
        <v>0</v>
      </c>
    </row>
    <row r="868" spans="1:7" s="326" customFormat="1" ht="24" customHeight="1" x14ac:dyDescent="0.2">
      <c r="A868" s="341" t="str">
        <f t="shared" si="396"/>
        <v/>
      </c>
      <c r="B868" s="341" t="str">
        <f t="shared" si="397"/>
        <v/>
      </c>
      <c r="C868" s="351"/>
      <c r="D868" s="304" t="str">
        <f t="shared" si="398"/>
        <v/>
      </c>
      <c r="E868" s="308"/>
      <c r="F868" s="331">
        <f t="shared" si="393"/>
        <v>0</v>
      </c>
      <c r="G868" s="331">
        <f t="shared" si="395"/>
        <v>0</v>
      </c>
    </row>
    <row r="869" spans="1:7" s="326" customFormat="1" ht="24" customHeight="1" x14ac:dyDescent="0.2">
      <c r="A869" s="341" t="str">
        <f t="shared" si="396"/>
        <v/>
      </c>
      <c r="B869" s="341" t="str">
        <f t="shared" si="397"/>
        <v/>
      </c>
      <c r="C869" s="351"/>
      <c r="D869" s="304" t="str">
        <f t="shared" si="398"/>
        <v/>
      </c>
      <c r="E869" s="308"/>
      <c r="F869" s="331">
        <f t="shared" si="393"/>
        <v>0</v>
      </c>
      <c r="G869" s="331">
        <f t="shared" si="395"/>
        <v>0</v>
      </c>
    </row>
    <row r="870" spans="1:7" s="326" customFormat="1" ht="24" customHeight="1" x14ac:dyDescent="0.2">
      <c r="A870" s="341" t="str">
        <f t="shared" si="396"/>
        <v/>
      </c>
      <c r="B870" s="341" t="str">
        <f t="shared" si="397"/>
        <v/>
      </c>
      <c r="C870" s="351"/>
      <c r="D870" s="304" t="str">
        <f t="shared" si="398"/>
        <v/>
      </c>
      <c r="E870" s="308"/>
      <c r="F870" s="331">
        <f t="shared" si="393"/>
        <v>0</v>
      </c>
      <c r="G870" s="331">
        <f t="shared" si="395"/>
        <v>0</v>
      </c>
    </row>
    <row r="871" spans="1:7" s="326" customFormat="1" ht="24" customHeight="1" x14ac:dyDescent="0.2">
      <c r="A871" s="341" t="str">
        <f t="shared" si="396"/>
        <v/>
      </c>
      <c r="B871" s="341" t="str">
        <f t="shared" si="397"/>
        <v/>
      </c>
      <c r="C871" s="351"/>
      <c r="D871" s="304" t="str">
        <f t="shared" si="398"/>
        <v/>
      </c>
      <c r="E871" s="308"/>
      <c r="F871" s="331">
        <f t="shared" si="393"/>
        <v>0</v>
      </c>
      <c r="G871" s="331">
        <f t="shared" si="395"/>
        <v>0</v>
      </c>
    </row>
    <row r="872" spans="1:7" s="326" customFormat="1" ht="24" customHeight="1" x14ac:dyDescent="0.2">
      <c r="A872" s="341" t="str">
        <f t="shared" si="396"/>
        <v/>
      </c>
      <c r="B872" s="341" t="str">
        <f t="shared" si="397"/>
        <v/>
      </c>
      <c r="C872" s="351"/>
      <c r="D872" s="304" t="str">
        <f t="shared" si="398"/>
        <v/>
      </c>
      <c r="E872" s="308"/>
      <c r="F872" s="331">
        <f t="shared" si="393"/>
        <v>0</v>
      </c>
      <c r="G872" s="331">
        <f t="shared" si="395"/>
        <v>0</v>
      </c>
    </row>
    <row r="873" spans="1:7" s="326" customFormat="1" ht="24" customHeight="1" x14ac:dyDescent="0.2">
      <c r="A873" s="341" t="str">
        <f t="shared" si="396"/>
        <v/>
      </c>
      <c r="B873" s="341" t="str">
        <f t="shared" si="397"/>
        <v/>
      </c>
      <c r="C873" s="351"/>
      <c r="D873" s="304" t="str">
        <f t="shared" si="398"/>
        <v/>
      </c>
      <c r="E873" s="308"/>
      <c r="F873" s="331">
        <f t="shared" si="393"/>
        <v>0</v>
      </c>
      <c r="G873" s="331">
        <f t="shared" si="395"/>
        <v>0</v>
      </c>
    </row>
    <row r="874" spans="1:7" s="326" customFormat="1" ht="24" customHeight="1" x14ac:dyDescent="0.2">
      <c r="A874" s="341" t="str">
        <f t="shared" si="396"/>
        <v/>
      </c>
      <c r="B874" s="341" t="str">
        <f t="shared" si="397"/>
        <v/>
      </c>
      <c r="C874" s="351"/>
      <c r="D874" s="304" t="str">
        <f t="shared" si="398"/>
        <v/>
      </c>
      <c r="E874" s="308"/>
      <c r="F874" s="331">
        <f t="shared" si="393"/>
        <v>0</v>
      </c>
      <c r="G874" s="331">
        <f t="shared" si="395"/>
        <v>0</v>
      </c>
    </row>
    <row r="875" spans="1:7" s="326" customFormat="1" ht="24" customHeight="1" x14ac:dyDescent="0.2">
      <c r="A875" s="341" t="str">
        <f t="shared" si="396"/>
        <v/>
      </c>
      <c r="B875" s="341" t="str">
        <f t="shared" si="397"/>
        <v/>
      </c>
      <c r="C875" s="351"/>
      <c r="D875" s="304" t="str">
        <f t="shared" si="398"/>
        <v/>
      </c>
      <c r="E875" s="308"/>
      <c r="F875" s="332">
        <f t="shared" si="393"/>
        <v>0</v>
      </c>
      <c r="G875" s="331">
        <f t="shared" si="395"/>
        <v>0</v>
      </c>
    </row>
    <row r="876" spans="1:7" ht="24" customHeight="1" x14ac:dyDescent="0.2">
      <c r="A876" s="342"/>
      <c r="E876" s="310"/>
      <c r="F876" s="325" t="s">
        <v>29</v>
      </c>
      <c r="G876" s="352">
        <f>SUBTOTAL(9,G862:G875)</f>
        <v>0</v>
      </c>
    </row>
    <row r="877" spans="1:7" ht="24" customHeight="1" x14ac:dyDescent="0.2">
      <c r="A877" s="342"/>
      <c r="C877" s="74" t="s">
        <v>603</v>
      </c>
      <c r="E877" s="310"/>
      <c r="G877" s="324"/>
    </row>
    <row r="878" spans="1:7" s="326" customFormat="1" ht="24" customHeight="1" x14ac:dyDescent="0.2">
      <c r="A878" s="341" t="str">
        <f t="shared" ref="A878:A883" si="399">IFERROR(VLOOKUP(C878,Tabla_Insumos,4,FALSE),"")</f>
        <v/>
      </c>
      <c r="B878" s="341">
        <f t="shared" ref="B878:B883" si="400">IFERROR(VLOOKUP(A878,Tabla_Indices,5,FALSE),"")</f>
        <v>0</v>
      </c>
      <c r="C878" s="354"/>
      <c r="D878" s="306" t="str">
        <f t="shared" ref="D878:D883" si="401">IFERROR(VLOOKUP(C878,Tabla_Insumos,2,FALSE),"")</f>
        <v/>
      </c>
      <c r="E878" s="305"/>
      <c r="F878" s="331">
        <f t="shared" ref="F878:F885" si="402">IFERROR(VLOOKUP(C878,Tabla_Insumos,3,FALSE),0)</f>
        <v>0</v>
      </c>
      <c r="G878" s="331">
        <f>ROUND(E878*F878,2)</f>
        <v>0</v>
      </c>
    </row>
    <row r="879" spans="1:7" s="326" customFormat="1" ht="24" customHeight="1" x14ac:dyDescent="0.2">
      <c r="A879" s="341" t="str">
        <f t="shared" si="399"/>
        <v/>
      </c>
      <c r="B879" s="341">
        <f t="shared" si="400"/>
        <v>0</v>
      </c>
      <c r="C879" s="354"/>
      <c r="D879" s="306" t="str">
        <f t="shared" si="401"/>
        <v/>
      </c>
      <c r="E879" s="305"/>
      <c r="F879" s="331">
        <f t="shared" si="402"/>
        <v>0</v>
      </c>
      <c r="G879" s="331">
        <f>ROUND(E879*F879,2)</f>
        <v>0</v>
      </c>
    </row>
    <row r="880" spans="1:7" s="326" customFormat="1" ht="24" customHeight="1" x14ac:dyDescent="0.2">
      <c r="A880" s="341" t="str">
        <f t="shared" si="399"/>
        <v/>
      </c>
      <c r="B880" s="341">
        <f t="shared" si="400"/>
        <v>0</v>
      </c>
      <c r="C880" s="354"/>
      <c r="D880" s="306" t="str">
        <f t="shared" si="401"/>
        <v/>
      </c>
      <c r="E880" s="305"/>
      <c r="F880" s="331">
        <f t="shared" si="402"/>
        <v>0</v>
      </c>
      <c r="G880" s="331">
        <f t="shared" ref="G880:G885" si="403">ROUND(E880*F880,2)</f>
        <v>0</v>
      </c>
    </row>
    <row r="881" spans="1:7" s="326" customFormat="1" ht="24" customHeight="1" x14ac:dyDescent="0.2">
      <c r="A881" s="341" t="str">
        <f t="shared" si="399"/>
        <v/>
      </c>
      <c r="B881" s="341">
        <f t="shared" si="400"/>
        <v>0</v>
      </c>
      <c r="C881" s="354"/>
      <c r="D881" s="306" t="str">
        <f t="shared" si="401"/>
        <v/>
      </c>
      <c r="E881" s="305"/>
      <c r="F881" s="331">
        <f t="shared" si="402"/>
        <v>0</v>
      </c>
      <c r="G881" s="331">
        <f t="shared" si="403"/>
        <v>0</v>
      </c>
    </row>
    <row r="882" spans="1:7" s="326" customFormat="1" ht="24" customHeight="1" x14ac:dyDescent="0.2">
      <c r="A882" s="341" t="str">
        <f t="shared" si="399"/>
        <v/>
      </c>
      <c r="B882" s="341">
        <f t="shared" si="400"/>
        <v>0</v>
      </c>
      <c r="C882" s="354"/>
      <c r="D882" s="306" t="str">
        <f t="shared" si="401"/>
        <v/>
      </c>
      <c r="E882" s="305"/>
      <c r="F882" s="331">
        <f t="shared" si="402"/>
        <v>0</v>
      </c>
      <c r="G882" s="331">
        <f t="shared" si="403"/>
        <v>0</v>
      </c>
    </row>
    <row r="883" spans="1:7" s="326" customFormat="1" ht="24" customHeight="1" x14ac:dyDescent="0.2">
      <c r="A883" s="341" t="str">
        <f t="shared" si="399"/>
        <v/>
      </c>
      <c r="B883" s="341">
        <f t="shared" si="400"/>
        <v>0</v>
      </c>
      <c r="C883" s="354"/>
      <c r="D883" s="306" t="str">
        <f t="shared" si="401"/>
        <v/>
      </c>
      <c r="E883" s="305"/>
      <c r="F883" s="331">
        <f t="shared" si="402"/>
        <v>0</v>
      </c>
      <c r="G883" s="331">
        <f t="shared" si="403"/>
        <v>0</v>
      </c>
    </row>
    <row r="884" spans="1:7" s="326" customFormat="1" ht="24" customHeight="1" x14ac:dyDescent="0.2">
      <c r="A884" s="341" t="str">
        <f t="shared" ref="A884:A885" si="404">IFERROR(VLOOKUP(C884,Tabla_Insumos,4,FALSE),"")</f>
        <v/>
      </c>
      <c r="B884" s="341">
        <f t="shared" ref="B884:B885" si="405">IFERROR(VLOOKUP(A884,Tabla_Indices,5,FALSE),"")</f>
        <v>0</v>
      </c>
      <c r="C884" s="351"/>
      <c r="D884" s="304" t="str">
        <f t="shared" ref="D884:D885" si="406">IFERROR(VLOOKUP(C884,Tabla_Insumos,2,FALSE),"")</f>
        <v/>
      </c>
      <c r="E884" s="308"/>
      <c r="F884" s="331">
        <f t="shared" si="402"/>
        <v>0</v>
      </c>
      <c r="G884" s="331">
        <f t="shared" si="403"/>
        <v>0</v>
      </c>
    </row>
    <row r="885" spans="1:7" s="326" customFormat="1" ht="24" customHeight="1" x14ac:dyDescent="0.2">
      <c r="A885" s="341" t="str">
        <f t="shared" si="404"/>
        <v/>
      </c>
      <c r="B885" s="341">
        <f t="shared" si="405"/>
        <v>0</v>
      </c>
      <c r="C885" s="351"/>
      <c r="D885" s="304" t="str">
        <f t="shared" si="406"/>
        <v/>
      </c>
      <c r="E885" s="308"/>
      <c r="F885" s="331">
        <f t="shared" si="402"/>
        <v>0</v>
      </c>
      <c r="G885" s="331">
        <f t="shared" si="403"/>
        <v>0</v>
      </c>
    </row>
    <row r="886" spans="1:7" ht="24" customHeight="1" x14ac:dyDescent="0.2">
      <c r="A886" s="342"/>
      <c r="E886" s="310"/>
      <c r="F886" s="325" t="s">
        <v>30</v>
      </c>
      <c r="G886" s="352">
        <f>SUBTOTAL(9,G878:G885)</f>
        <v>0</v>
      </c>
    </row>
    <row r="887" spans="1:7" ht="24" customHeight="1" x14ac:dyDescent="0.2">
      <c r="A887" s="342"/>
      <c r="C887" s="74" t="s">
        <v>604</v>
      </c>
      <c r="E887" s="310"/>
      <c r="G887" s="324"/>
    </row>
    <row r="888" spans="1:7" s="326" customFormat="1" ht="24" customHeight="1" x14ac:dyDescent="0.2">
      <c r="A888" s="341" t="str">
        <f t="shared" ref="A888:A889" si="407">IFERROR(VLOOKUP(C888,Tabla_Insumos,4,FALSE),"")</f>
        <v/>
      </c>
      <c r="B888" s="341" t="str">
        <f t="shared" ref="B888:B889" si="408">IFERROR(VLOOKUP(C888,Tabla_Insumos,5,FALSE),"")</f>
        <v/>
      </c>
      <c r="C888" s="354"/>
      <c r="D888" s="306" t="str">
        <f t="shared" ref="D888:D889" si="409">IFERROR(VLOOKUP(C888,Tabla_Insumos,2,FALSE),"")</f>
        <v/>
      </c>
      <c r="E888" s="305"/>
      <c r="F888" s="331">
        <f t="shared" ref="F888:F896" si="410">IFERROR(VLOOKUP(C888,Tabla_Insumos,3,FALSE),0)</f>
        <v>0</v>
      </c>
      <c r="G888" s="331">
        <f t="shared" ref="G888:G896" si="411">ROUND(E888*F888,2)</f>
        <v>0</v>
      </c>
    </row>
    <row r="889" spans="1:7" s="326" customFormat="1" ht="24" customHeight="1" x14ac:dyDescent="0.2">
      <c r="A889" s="341" t="str">
        <f t="shared" si="407"/>
        <v/>
      </c>
      <c r="B889" s="341" t="str">
        <f t="shared" si="408"/>
        <v/>
      </c>
      <c r="C889" s="354"/>
      <c r="D889" s="306" t="str">
        <f t="shared" si="409"/>
        <v/>
      </c>
      <c r="E889" s="305"/>
      <c r="F889" s="331">
        <f t="shared" si="410"/>
        <v>0</v>
      </c>
      <c r="G889" s="331">
        <f t="shared" si="411"/>
        <v>0</v>
      </c>
    </row>
    <row r="890" spans="1:7" s="326" customFormat="1" ht="24" customHeight="1" x14ac:dyDescent="0.2">
      <c r="A890" s="341" t="str">
        <f t="shared" ref="A890:A896" si="412">IFERROR(VLOOKUP(C890,Tabla_Insumos,4,FALSE),"")</f>
        <v/>
      </c>
      <c r="B890" s="341" t="str">
        <f t="shared" ref="B890:B896" si="413">IFERROR(VLOOKUP(C890,Tabla_Insumos,5,FALSE),"")</f>
        <v/>
      </c>
      <c r="C890" s="351"/>
      <c r="D890" s="304" t="str">
        <f t="shared" ref="D890:D896" si="414">IFERROR(VLOOKUP(C890,Tabla_Insumos,2,FALSE),"")</f>
        <v/>
      </c>
      <c r="E890" s="308"/>
      <c r="F890" s="331">
        <f t="shared" si="410"/>
        <v>0</v>
      </c>
      <c r="G890" s="331">
        <f t="shared" si="411"/>
        <v>0</v>
      </c>
    </row>
    <row r="891" spans="1:7" s="326" customFormat="1" ht="24" customHeight="1" x14ac:dyDescent="0.2">
      <c r="A891" s="341" t="str">
        <f t="shared" si="412"/>
        <v/>
      </c>
      <c r="B891" s="341" t="str">
        <f t="shared" si="413"/>
        <v/>
      </c>
      <c r="C891" s="351"/>
      <c r="D891" s="304" t="str">
        <f t="shared" si="414"/>
        <v/>
      </c>
      <c r="E891" s="308"/>
      <c r="F891" s="331">
        <f t="shared" si="410"/>
        <v>0</v>
      </c>
      <c r="G891" s="331">
        <f t="shared" si="411"/>
        <v>0</v>
      </c>
    </row>
    <row r="892" spans="1:7" s="326" customFormat="1" ht="24" customHeight="1" x14ac:dyDescent="0.2">
      <c r="A892" s="341" t="str">
        <f t="shared" si="412"/>
        <v/>
      </c>
      <c r="B892" s="341" t="str">
        <f t="shared" si="413"/>
        <v/>
      </c>
      <c r="C892" s="351"/>
      <c r="D892" s="304" t="str">
        <f t="shared" si="414"/>
        <v/>
      </c>
      <c r="E892" s="308"/>
      <c r="F892" s="331">
        <f t="shared" si="410"/>
        <v>0</v>
      </c>
      <c r="G892" s="331">
        <f t="shared" si="411"/>
        <v>0</v>
      </c>
    </row>
    <row r="893" spans="1:7" s="326" customFormat="1" ht="24" customHeight="1" x14ac:dyDescent="0.2">
      <c r="A893" s="341" t="str">
        <f t="shared" si="412"/>
        <v/>
      </c>
      <c r="B893" s="341" t="str">
        <f t="shared" si="413"/>
        <v/>
      </c>
      <c r="C893" s="351"/>
      <c r="D893" s="304" t="str">
        <f t="shared" si="414"/>
        <v/>
      </c>
      <c r="E893" s="308"/>
      <c r="F893" s="331">
        <f t="shared" si="410"/>
        <v>0</v>
      </c>
      <c r="G893" s="331">
        <f t="shared" si="411"/>
        <v>0</v>
      </c>
    </row>
    <row r="894" spans="1:7" s="326" customFormat="1" ht="24" customHeight="1" x14ac:dyDescent="0.2">
      <c r="A894" s="341" t="str">
        <f t="shared" si="412"/>
        <v/>
      </c>
      <c r="B894" s="341" t="str">
        <f t="shared" si="413"/>
        <v/>
      </c>
      <c r="C894" s="351"/>
      <c r="D894" s="304" t="str">
        <f t="shared" si="414"/>
        <v/>
      </c>
      <c r="E894" s="308"/>
      <c r="F894" s="331">
        <f t="shared" si="410"/>
        <v>0</v>
      </c>
      <c r="G894" s="331">
        <f t="shared" si="411"/>
        <v>0</v>
      </c>
    </row>
    <row r="895" spans="1:7" s="326" customFormat="1" ht="24" customHeight="1" x14ac:dyDescent="0.2">
      <c r="A895" s="341" t="str">
        <f t="shared" si="412"/>
        <v/>
      </c>
      <c r="B895" s="341" t="str">
        <f t="shared" si="413"/>
        <v/>
      </c>
      <c r="C895" s="351"/>
      <c r="D895" s="304" t="str">
        <f t="shared" si="414"/>
        <v/>
      </c>
      <c r="E895" s="308"/>
      <c r="F895" s="331">
        <f t="shared" si="410"/>
        <v>0</v>
      </c>
      <c r="G895" s="331">
        <f t="shared" si="411"/>
        <v>0</v>
      </c>
    </row>
    <row r="896" spans="1:7" s="326" customFormat="1" ht="24" customHeight="1" x14ac:dyDescent="0.2">
      <c r="A896" s="341" t="str">
        <f t="shared" si="412"/>
        <v/>
      </c>
      <c r="B896" s="341" t="str">
        <f t="shared" si="413"/>
        <v/>
      </c>
      <c r="C896" s="351"/>
      <c r="D896" s="304" t="str">
        <f t="shared" si="414"/>
        <v/>
      </c>
      <c r="E896" s="308"/>
      <c r="F896" s="331">
        <f t="shared" si="410"/>
        <v>0</v>
      </c>
      <c r="G896" s="331">
        <f t="shared" si="411"/>
        <v>0</v>
      </c>
    </row>
    <row r="897" spans="1:7" ht="24" customHeight="1" x14ac:dyDescent="0.2">
      <c r="A897" s="343"/>
      <c r="E897" s="310"/>
      <c r="F897" s="325" t="s">
        <v>31</v>
      </c>
      <c r="G897" s="352">
        <f>SUBTOTAL(9,G888:G896)</f>
        <v>0</v>
      </c>
    </row>
    <row r="898" spans="1:7" ht="24" customHeight="1" x14ac:dyDescent="0.2">
      <c r="A898" s="342"/>
      <c r="E898" s="310"/>
      <c r="G898" s="324"/>
    </row>
    <row r="899" spans="1:7" ht="24" customHeight="1" x14ac:dyDescent="0.2">
      <c r="A899" s="344">
        <f>B857</f>
        <v>18</v>
      </c>
      <c r="B899" s="131" t="str">
        <f>C857</f>
        <v>Conductor de conexión entre grupos</v>
      </c>
      <c r="C899" s="327"/>
      <c r="D899" s="327" t="s">
        <v>32</v>
      </c>
      <c r="E899" s="328"/>
      <c r="F899" s="355" t="s">
        <v>33</v>
      </c>
      <c r="G899" s="356">
        <f>SUBTOTAL(9,G862:G898)</f>
        <v>0</v>
      </c>
    </row>
    <row r="901" spans="1:7" ht="24" customHeight="1" x14ac:dyDescent="0.2">
      <c r="A901" s="333" t="s">
        <v>35</v>
      </c>
      <c r="B901" s="334"/>
      <c r="C901" s="133"/>
      <c r="D901" s="133"/>
      <c r="E901" s="133"/>
      <c r="F901" s="133"/>
      <c r="G901" s="345"/>
    </row>
    <row r="902" spans="1:7" ht="24" customHeight="1" x14ac:dyDescent="0.2">
      <c r="A902" s="336" t="s">
        <v>600</v>
      </c>
      <c r="B902" s="337" t="str">
        <f>Comitente</f>
        <v>Dirección de Recursos Energéticos</v>
      </c>
      <c r="C902" s="346"/>
      <c r="D902" s="74"/>
      <c r="E902" s="74"/>
      <c r="F902" s="320"/>
      <c r="G902" s="321"/>
    </row>
    <row r="903" spans="1:7" ht="24" customHeight="1" x14ac:dyDescent="0.2">
      <c r="A903" s="336" t="s">
        <v>601</v>
      </c>
      <c r="B903" s="337">
        <f>Contratista</f>
        <v>0</v>
      </c>
      <c r="C903" s="347"/>
      <c r="D903" s="347"/>
      <c r="E903" s="347"/>
      <c r="F903" s="320"/>
      <c r="G903" s="321"/>
    </row>
    <row r="904" spans="1:7" ht="24" customHeight="1" x14ac:dyDescent="0.2">
      <c r="A904" s="336" t="s">
        <v>22</v>
      </c>
      <c r="B904" s="337" t="str">
        <f>Obra</f>
        <v>REFACCIÓN Y ACONDICIONAMIENTO DE INSTALACIONES ELÉCTRICAS EN EL CENTRO DE OPERACIONES DE LA PRESA QUEBRADA DE ULLUM</v>
      </c>
      <c r="C904" s="347"/>
      <c r="D904" s="347"/>
      <c r="E904" s="347"/>
      <c r="F904" s="320" t="s">
        <v>36</v>
      </c>
      <c r="G904" s="348">
        <f>Fecha_Base</f>
        <v>0</v>
      </c>
    </row>
    <row r="905" spans="1:7" ht="24" customHeight="1" x14ac:dyDescent="0.2">
      <c r="A905" s="338" t="s">
        <v>599</v>
      </c>
      <c r="B905" s="151" t="str">
        <f>Ubicación</f>
        <v>Dpto. Ullum</v>
      </c>
      <c r="C905" s="74"/>
      <c r="E905" s="310"/>
      <c r="G905" s="324"/>
    </row>
    <row r="906" spans="1:7" ht="24" customHeight="1" x14ac:dyDescent="0.2">
      <c r="A906" s="338" t="s">
        <v>37</v>
      </c>
      <c r="B906" s="322" t="str">
        <f>IFERROR(VALUE(LEFT(B907,FIND(".",B907)-1)),"")</f>
        <v/>
      </c>
      <c r="C906" s="70" t="str">
        <f>IFERROR(VLOOKUP(B906,Tabla_CyP,2,FALSE),"")</f>
        <v/>
      </c>
      <c r="E906" s="310"/>
      <c r="G906" s="324"/>
    </row>
    <row r="907" spans="1:7" ht="24" customHeight="1" x14ac:dyDescent="0.2">
      <c r="A907" s="338" t="s">
        <v>23</v>
      </c>
      <c r="B907" s="323">
        <f>IFERROR(VLOOKUP(COUNTIF($A$1:A907,"ANALISIS DE PRECIOS"),Tabla_NumeroItem,2,FALSE),"")</f>
        <v>19</v>
      </c>
      <c r="C907" s="70" t="str">
        <f>IFERROR(VLOOKUP(B907,Tabla_CyP,2,FALSE),"")</f>
        <v>Provicion de losetas de hormigon</v>
      </c>
      <c r="E907" s="310"/>
      <c r="F907" s="320" t="s">
        <v>24</v>
      </c>
      <c r="G907" s="324" t="str">
        <f>IFERROR(VLOOKUP(B907,Tabla_CyP,4,FALSE),"")</f>
        <v>Uni.</v>
      </c>
    </row>
    <row r="908" spans="1:7" ht="24" customHeight="1" x14ac:dyDescent="0.2">
      <c r="A908" s="338"/>
      <c r="B908" s="151"/>
      <c r="E908" s="310"/>
      <c r="G908" s="324"/>
    </row>
    <row r="909" spans="1:7" ht="24" customHeight="1" x14ac:dyDescent="0.2">
      <c r="A909" s="402" t="s">
        <v>505</v>
      </c>
      <c r="B909" s="403"/>
      <c r="C909" s="404" t="s">
        <v>0</v>
      </c>
      <c r="D909" s="404" t="s">
        <v>25</v>
      </c>
      <c r="E909" s="406" t="s">
        <v>26</v>
      </c>
      <c r="F909" s="400" t="s">
        <v>27</v>
      </c>
      <c r="G909" s="400" t="s">
        <v>28</v>
      </c>
    </row>
    <row r="910" spans="1:7" ht="24" customHeight="1" x14ac:dyDescent="0.2">
      <c r="A910" s="339" t="s">
        <v>506</v>
      </c>
      <c r="B910" s="339" t="s">
        <v>507</v>
      </c>
      <c r="C910" s="405"/>
      <c r="D910" s="405"/>
      <c r="E910" s="407"/>
      <c r="F910" s="401"/>
      <c r="G910" s="401"/>
    </row>
    <row r="911" spans="1:7" ht="24" customHeight="1" x14ac:dyDescent="0.2">
      <c r="A911" s="318"/>
      <c r="B911" s="340"/>
      <c r="C911" s="97" t="s">
        <v>602</v>
      </c>
      <c r="D911" s="327"/>
      <c r="E911" s="328"/>
      <c r="F911" s="329"/>
      <c r="G911" s="330"/>
    </row>
    <row r="912" spans="1:7" s="326" customFormat="1" ht="24" customHeight="1" x14ac:dyDescent="0.2">
      <c r="A912" s="341" t="str">
        <f t="shared" ref="A912:A914" si="415">IFERROR(VLOOKUP(C912,Tabla_Insumos,4,FALSE),"")</f>
        <v/>
      </c>
      <c r="B912" s="341" t="str">
        <f>IFERROR(VLOOKUP(C912,Tabla_Insumos,5,FALSE),"")</f>
        <v/>
      </c>
      <c r="C912" s="354"/>
      <c r="D912" s="306" t="str">
        <f t="shared" ref="D912:D914" si="416">IFERROR(VLOOKUP(C912,Tabla_Insumos,2,FALSE),"")</f>
        <v/>
      </c>
      <c r="E912" s="305"/>
      <c r="F912" s="331">
        <f t="shared" ref="F912:F925" si="417">IFERROR(VLOOKUP(C912,Tabla_Insumos,3,FALSE),0)</f>
        <v>0</v>
      </c>
      <c r="G912" s="331">
        <f>ROUND(E912*F912,2)</f>
        <v>0</v>
      </c>
    </row>
    <row r="913" spans="1:7" s="326" customFormat="1" ht="24" customHeight="1" x14ac:dyDescent="0.2">
      <c r="A913" s="341" t="str">
        <f t="shared" si="415"/>
        <v/>
      </c>
      <c r="B913" s="341" t="str">
        <f t="shared" ref="B913:B914" si="418">IFERROR(VLOOKUP(C913,Tabla_Insumos,5,FALSE),"")</f>
        <v/>
      </c>
      <c r="C913" s="354"/>
      <c r="D913" s="306" t="str">
        <f t="shared" si="416"/>
        <v/>
      </c>
      <c r="E913" s="305"/>
      <c r="F913" s="331">
        <f t="shared" si="417"/>
        <v>0</v>
      </c>
      <c r="G913" s="331">
        <f t="shared" ref="G913:G925" si="419">ROUND(E913*F913,2)</f>
        <v>0</v>
      </c>
    </row>
    <row r="914" spans="1:7" s="326" customFormat="1" ht="24" customHeight="1" x14ac:dyDescent="0.2">
      <c r="A914" s="341" t="str">
        <f t="shared" si="415"/>
        <v/>
      </c>
      <c r="B914" s="341" t="str">
        <f t="shared" si="418"/>
        <v/>
      </c>
      <c r="C914" s="354"/>
      <c r="D914" s="306" t="str">
        <f t="shared" si="416"/>
        <v/>
      </c>
      <c r="E914" s="305"/>
      <c r="F914" s="331">
        <f t="shared" si="417"/>
        <v>0</v>
      </c>
      <c r="G914" s="331">
        <f t="shared" si="419"/>
        <v>0</v>
      </c>
    </row>
    <row r="915" spans="1:7" s="326" customFormat="1" ht="24" customHeight="1" x14ac:dyDescent="0.2">
      <c r="A915" s="341" t="str">
        <f t="shared" ref="A915:A925" si="420">IFERROR(VLOOKUP(C915,Tabla_Insumos,4,FALSE),"")</f>
        <v/>
      </c>
      <c r="B915" s="341" t="str">
        <f t="shared" ref="B915:B925" si="421">IFERROR(VLOOKUP(C915,Tabla_Insumos,5,FALSE),"")</f>
        <v/>
      </c>
      <c r="C915" s="351"/>
      <c r="D915" s="304" t="str">
        <f t="shared" ref="D915:D925" si="422">IFERROR(VLOOKUP(C915,Tabla_Insumos,2,FALSE),"")</f>
        <v/>
      </c>
      <c r="E915" s="308"/>
      <c r="F915" s="331">
        <f t="shared" si="417"/>
        <v>0</v>
      </c>
      <c r="G915" s="331">
        <f t="shared" si="419"/>
        <v>0</v>
      </c>
    </row>
    <row r="916" spans="1:7" s="326" customFormat="1" ht="24" customHeight="1" x14ac:dyDescent="0.2">
      <c r="A916" s="341" t="str">
        <f t="shared" si="420"/>
        <v/>
      </c>
      <c r="B916" s="341" t="str">
        <f t="shared" si="421"/>
        <v/>
      </c>
      <c r="C916" s="351"/>
      <c r="D916" s="304" t="str">
        <f t="shared" si="422"/>
        <v/>
      </c>
      <c r="E916" s="308"/>
      <c r="F916" s="331">
        <f t="shared" si="417"/>
        <v>0</v>
      </c>
      <c r="G916" s="331">
        <f t="shared" si="419"/>
        <v>0</v>
      </c>
    </row>
    <row r="917" spans="1:7" s="326" customFormat="1" ht="24" customHeight="1" x14ac:dyDescent="0.2">
      <c r="A917" s="341" t="str">
        <f t="shared" si="420"/>
        <v/>
      </c>
      <c r="B917" s="341" t="str">
        <f t="shared" si="421"/>
        <v/>
      </c>
      <c r="C917" s="351"/>
      <c r="D917" s="304" t="str">
        <f t="shared" si="422"/>
        <v/>
      </c>
      <c r="E917" s="308"/>
      <c r="F917" s="331">
        <f t="shared" si="417"/>
        <v>0</v>
      </c>
      <c r="G917" s="331">
        <f t="shared" si="419"/>
        <v>0</v>
      </c>
    </row>
    <row r="918" spans="1:7" s="326" customFormat="1" ht="24" customHeight="1" x14ac:dyDescent="0.2">
      <c r="A918" s="341" t="str">
        <f t="shared" si="420"/>
        <v/>
      </c>
      <c r="B918" s="341" t="str">
        <f t="shared" si="421"/>
        <v/>
      </c>
      <c r="C918" s="351"/>
      <c r="D918" s="304" t="str">
        <f t="shared" si="422"/>
        <v/>
      </c>
      <c r="E918" s="308"/>
      <c r="F918" s="331">
        <f t="shared" si="417"/>
        <v>0</v>
      </c>
      <c r="G918" s="331">
        <f t="shared" si="419"/>
        <v>0</v>
      </c>
    </row>
    <row r="919" spans="1:7" s="326" customFormat="1" ht="24" customHeight="1" x14ac:dyDescent="0.2">
      <c r="A919" s="341" t="str">
        <f t="shared" si="420"/>
        <v/>
      </c>
      <c r="B919" s="341" t="str">
        <f t="shared" si="421"/>
        <v/>
      </c>
      <c r="C919" s="351"/>
      <c r="D919" s="304" t="str">
        <f t="shared" si="422"/>
        <v/>
      </c>
      <c r="E919" s="308"/>
      <c r="F919" s="331">
        <f t="shared" si="417"/>
        <v>0</v>
      </c>
      <c r="G919" s="331">
        <f t="shared" si="419"/>
        <v>0</v>
      </c>
    </row>
    <row r="920" spans="1:7" s="326" customFormat="1" ht="24" customHeight="1" x14ac:dyDescent="0.2">
      <c r="A920" s="341" t="str">
        <f t="shared" si="420"/>
        <v/>
      </c>
      <c r="B920" s="341" t="str">
        <f t="shared" si="421"/>
        <v/>
      </c>
      <c r="C920" s="351"/>
      <c r="D920" s="304" t="str">
        <f t="shared" si="422"/>
        <v/>
      </c>
      <c r="E920" s="308"/>
      <c r="F920" s="331">
        <f t="shared" si="417"/>
        <v>0</v>
      </c>
      <c r="G920" s="331">
        <f t="shared" si="419"/>
        <v>0</v>
      </c>
    </row>
    <row r="921" spans="1:7" s="326" customFormat="1" ht="24" customHeight="1" x14ac:dyDescent="0.2">
      <c r="A921" s="341" t="str">
        <f t="shared" si="420"/>
        <v/>
      </c>
      <c r="B921" s="341" t="str">
        <f t="shared" si="421"/>
        <v/>
      </c>
      <c r="C921" s="351"/>
      <c r="D921" s="304" t="str">
        <f t="shared" si="422"/>
        <v/>
      </c>
      <c r="E921" s="308"/>
      <c r="F921" s="331">
        <f t="shared" si="417"/>
        <v>0</v>
      </c>
      <c r="G921" s="331">
        <f t="shared" si="419"/>
        <v>0</v>
      </c>
    </row>
    <row r="922" spans="1:7" s="326" customFormat="1" ht="24" customHeight="1" x14ac:dyDescent="0.2">
      <c r="A922" s="341" t="str">
        <f t="shared" si="420"/>
        <v/>
      </c>
      <c r="B922" s="341" t="str">
        <f t="shared" si="421"/>
        <v/>
      </c>
      <c r="C922" s="351"/>
      <c r="D922" s="304" t="str">
        <f t="shared" si="422"/>
        <v/>
      </c>
      <c r="E922" s="308"/>
      <c r="F922" s="331">
        <f t="shared" si="417"/>
        <v>0</v>
      </c>
      <c r="G922" s="331">
        <f t="shared" si="419"/>
        <v>0</v>
      </c>
    </row>
    <row r="923" spans="1:7" s="326" customFormat="1" ht="24" customHeight="1" x14ac:dyDescent="0.2">
      <c r="A923" s="341" t="str">
        <f t="shared" si="420"/>
        <v/>
      </c>
      <c r="B923" s="341" t="str">
        <f t="shared" si="421"/>
        <v/>
      </c>
      <c r="C923" s="351"/>
      <c r="D923" s="304" t="str">
        <f t="shared" si="422"/>
        <v/>
      </c>
      <c r="E923" s="308"/>
      <c r="F923" s="331">
        <f t="shared" si="417"/>
        <v>0</v>
      </c>
      <c r="G923" s="331">
        <f t="shared" si="419"/>
        <v>0</v>
      </c>
    </row>
    <row r="924" spans="1:7" s="326" customFormat="1" ht="24" customHeight="1" x14ac:dyDescent="0.2">
      <c r="A924" s="341" t="str">
        <f t="shared" si="420"/>
        <v/>
      </c>
      <c r="B924" s="341" t="str">
        <f t="shared" si="421"/>
        <v/>
      </c>
      <c r="C924" s="351"/>
      <c r="D924" s="304" t="str">
        <f t="shared" si="422"/>
        <v/>
      </c>
      <c r="E924" s="308"/>
      <c r="F924" s="331">
        <f t="shared" si="417"/>
        <v>0</v>
      </c>
      <c r="G924" s="331">
        <f t="shared" si="419"/>
        <v>0</v>
      </c>
    </row>
    <row r="925" spans="1:7" s="326" customFormat="1" ht="24" customHeight="1" x14ac:dyDescent="0.2">
      <c r="A925" s="341" t="str">
        <f t="shared" si="420"/>
        <v/>
      </c>
      <c r="B925" s="341" t="str">
        <f t="shared" si="421"/>
        <v/>
      </c>
      <c r="C925" s="351"/>
      <c r="D925" s="304" t="str">
        <f t="shared" si="422"/>
        <v/>
      </c>
      <c r="E925" s="308"/>
      <c r="F925" s="332">
        <f t="shared" si="417"/>
        <v>0</v>
      </c>
      <c r="G925" s="331">
        <f t="shared" si="419"/>
        <v>0</v>
      </c>
    </row>
    <row r="926" spans="1:7" ht="24" customHeight="1" x14ac:dyDescent="0.2">
      <c r="A926" s="342"/>
      <c r="E926" s="310"/>
      <c r="F926" s="325" t="s">
        <v>29</v>
      </c>
      <c r="G926" s="352">
        <f>SUBTOTAL(9,G912:G925)</f>
        <v>0</v>
      </c>
    </row>
    <row r="927" spans="1:7" ht="24" customHeight="1" x14ac:dyDescent="0.2">
      <c r="A927" s="342"/>
      <c r="C927" s="74" t="s">
        <v>603</v>
      </c>
      <c r="E927" s="310"/>
      <c r="G927" s="324"/>
    </row>
    <row r="928" spans="1:7" s="326" customFormat="1" ht="24" customHeight="1" x14ac:dyDescent="0.2">
      <c r="A928" s="341" t="str">
        <f t="shared" ref="A928:A933" si="423">IFERROR(VLOOKUP(C928,Tabla_Insumos,4,FALSE),"")</f>
        <v/>
      </c>
      <c r="B928" s="341">
        <f t="shared" ref="B928:B933" si="424">IFERROR(VLOOKUP(A928,Tabla_Indices,5,FALSE),"")</f>
        <v>0</v>
      </c>
      <c r="C928" s="354"/>
      <c r="D928" s="306" t="str">
        <f t="shared" ref="D928:D933" si="425">IFERROR(VLOOKUP(C928,Tabla_Insumos,2,FALSE),"")</f>
        <v/>
      </c>
      <c r="E928" s="305"/>
      <c r="F928" s="331">
        <f t="shared" ref="F928:F935" si="426">IFERROR(VLOOKUP(C928,Tabla_Insumos,3,FALSE),0)</f>
        <v>0</v>
      </c>
      <c r="G928" s="331">
        <f>ROUND(E928*F928,2)</f>
        <v>0</v>
      </c>
    </row>
    <row r="929" spans="1:7" s="326" customFormat="1" ht="24" customHeight="1" x14ac:dyDescent="0.2">
      <c r="A929" s="341" t="str">
        <f t="shared" si="423"/>
        <v/>
      </c>
      <c r="B929" s="341">
        <f t="shared" si="424"/>
        <v>0</v>
      </c>
      <c r="C929" s="354"/>
      <c r="D929" s="306" t="str">
        <f t="shared" si="425"/>
        <v/>
      </c>
      <c r="E929" s="305"/>
      <c r="F929" s="331">
        <f t="shared" si="426"/>
        <v>0</v>
      </c>
      <c r="G929" s="331">
        <f>ROUND(E929*F929,2)</f>
        <v>0</v>
      </c>
    </row>
    <row r="930" spans="1:7" s="326" customFormat="1" ht="24" customHeight="1" x14ac:dyDescent="0.2">
      <c r="A930" s="341" t="str">
        <f t="shared" si="423"/>
        <v/>
      </c>
      <c r="B930" s="341">
        <f t="shared" si="424"/>
        <v>0</v>
      </c>
      <c r="C930" s="354"/>
      <c r="D930" s="306" t="str">
        <f t="shared" si="425"/>
        <v/>
      </c>
      <c r="E930" s="305"/>
      <c r="F930" s="331">
        <f t="shared" si="426"/>
        <v>0</v>
      </c>
      <c r="G930" s="331">
        <f t="shared" ref="G930:G935" si="427">ROUND(E930*F930,2)</f>
        <v>0</v>
      </c>
    </row>
    <row r="931" spans="1:7" s="326" customFormat="1" ht="24" customHeight="1" x14ac:dyDescent="0.2">
      <c r="A931" s="341" t="str">
        <f t="shared" si="423"/>
        <v/>
      </c>
      <c r="B931" s="341">
        <f t="shared" si="424"/>
        <v>0</v>
      </c>
      <c r="C931" s="354"/>
      <c r="D931" s="306" t="str">
        <f t="shared" si="425"/>
        <v/>
      </c>
      <c r="E931" s="305"/>
      <c r="F931" s="331">
        <f t="shared" si="426"/>
        <v>0</v>
      </c>
      <c r="G931" s="331">
        <f t="shared" si="427"/>
        <v>0</v>
      </c>
    </row>
    <row r="932" spans="1:7" s="326" customFormat="1" ht="24" customHeight="1" x14ac:dyDescent="0.2">
      <c r="A932" s="341" t="str">
        <f t="shared" si="423"/>
        <v/>
      </c>
      <c r="B932" s="341">
        <f t="shared" si="424"/>
        <v>0</v>
      </c>
      <c r="C932" s="354"/>
      <c r="D932" s="306" t="str">
        <f t="shared" si="425"/>
        <v/>
      </c>
      <c r="E932" s="305"/>
      <c r="F932" s="331">
        <f t="shared" si="426"/>
        <v>0</v>
      </c>
      <c r="G932" s="331">
        <f t="shared" si="427"/>
        <v>0</v>
      </c>
    </row>
    <row r="933" spans="1:7" s="326" customFormat="1" ht="24" customHeight="1" x14ac:dyDescent="0.2">
      <c r="A933" s="341" t="str">
        <f t="shared" si="423"/>
        <v/>
      </c>
      <c r="B933" s="341">
        <f t="shared" si="424"/>
        <v>0</v>
      </c>
      <c r="C933" s="354"/>
      <c r="D933" s="306" t="str">
        <f t="shared" si="425"/>
        <v/>
      </c>
      <c r="E933" s="305"/>
      <c r="F933" s="331">
        <f t="shared" si="426"/>
        <v>0</v>
      </c>
      <c r="G933" s="331">
        <f t="shared" si="427"/>
        <v>0</v>
      </c>
    </row>
    <row r="934" spans="1:7" s="326" customFormat="1" ht="24" customHeight="1" x14ac:dyDescent="0.2">
      <c r="A934" s="341" t="str">
        <f t="shared" ref="A934:A935" si="428">IFERROR(VLOOKUP(C934,Tabla_Insumos,4,FALSE),"")</f>
        <v/>
      </c>
      <c r="B934" s="341">
        <f t="shared" ref="B934:B935" si="429">IFERROR(VLOOKUP(A934,Tabla_Indices,5,FALSE),"")</f>
        <v>0</v>
      </c>
      <c r="C934" s="351"/>
      <c r="D934" s="304" t="str">
        <f t="shared" ref="D934:D935" si="430">IFERROR(VLOOKUP(C934,Tabla_Insumos,2,FALSE),"")</f>
        <v/>
      </c>
      <c r="E934" s="308"/>
      <c r="F934" s="331">
        <f t="shared" si="426"/>
        <v>0</v>
      </c>
      <c r="G934" s="331">
        <f t="shared" si="427"/>
        <v>0</v>
      </c>
    </row>
    <row r="935" spans="1:7" s="326" customFormat="1" ht="24" customHeight="1" x14ac:dyDescent="0.2">
      <c r="A935" s="341" t="str">
        <f t="shared" si="428"/>
        <v/>
      </c>
      <c r="B935" s="341">
        <f t="shared" si="429"/>
        <v>0</v>
      </c>
      <c r="C935" s="351"/>
      <c r="D935" s="304" t="str">
        <f t="shared" si="430"/>
        <v/>
      </c>
      <c r="E935" s="308"/>
      <c r="F935" s="331">
        <f t="shared" si="426"/>
        <v>0</v>
      </c>
      <c r="G935" s="331">
        <f t="shared" si="427"/>
        <v>0</v>
      </c>
    </row>
    <row r="936" spans="1:7" ht="24" customHeight="1" x14ac:dyDescent="0.2">
      <c r="A936" s="342"/>
      <c r="E936" s="310"/>
      <c r="F936" s="325" t="s">
        <v>30</v>
      </c>
      <c r="G936" s="352">
        <f>SUBTOTAL(9,G928:G935)</f>
        <v>0</v>
      </c>
    </row>
    <row r="937" spans="1:7" ht="24" customHeight="1" x14ac:dyDescent="0.2">
      <c r="A937" s="342"/>
      <c r="C937" s="74" t="s">
        <v>604</v>
      </c>
      <c r="E937" s="310"/>
      <c r="G937" s="324"/>
    </row>
    <row r="938" spans="1:7" s="326" customFormat="1" ht="24" customHeight="1" x14ac:dyDescent="0.2">
      <c r="A938" s="341" t="str">
        <f t="shared" ref="A938:A939" si="431">IFERROR(VLOOKUP(C938,Tabla_Insumos,4,FALSE),"")</f>
        <v/>
      </c>
      <c r="B938" s="341" t="str">
        <f t="shared" ref="B938:B939" si="432">IFERROR(VLOOKUP(C938,Tabla_Insumos,5,FALSE),"")</f>
        <v/>
      </c>
      <c r="C938" s="354"/>
      <c r="D938" s="306" t="str">
        <f t="shared" ref="D938:D939" si="433">IFERROR(VLOOKUP(C938,Tabla_Insumos,2,FALSE),"")</f>
        <v/>
      </c>
      <c r="E938" s="305"/>
      <c r="F938" s="331">
        <f t="shared" ref="F938:F946" si="434">IFERROR(VLOOKUP(C938,Tabla_Insumos,3,FALSE),0)</f>
        <v>0</v>
      </c>
      <c r="G938" s="331">
        <f t="shared" ref="G938:G946" si="435">ROUND(E938*F938,2)</f>
        <v>0</v>
      </c>
    </row>
    <row r="939" spans="1:7" s="326" customFormat="1" ht="24" customHeight="1" x14ac:dyDescent="0.2">
      <c r="A939" s="341" t="str">
        <f t="shared" si="431"/>
        <v/>
      </c>
      <c r="B939" s="341" t="str">
        <f t="shared" si="432"/>
        <v/>
      </c>
      <c r="C939" s="354"/>
      <c r="D939" s="306" t="str">
        <f t="shared" si="433"/>
        <v/>
      </c>
      <c r="E939" s="305"/>
      <c r="F939" s="331">
        <f t="shared" si="434"/>
        <v>0</v>
      </c>
      <c r="G939" s="331">
        <f t="shared" si="435"/>
        <v>0</v>
      </c>
    </row>
    <row r="940" spans="1:7" s="326" customFormat="1" ht="24" customHeight="1" x14ac:dyDescent="0.2">
      <c r="A940" s="341" t="str">
        <f t="shared" ref="A940:A946" si="436">IFERROR(VLOOKUP(C940,Tabla_Insumos,4,FALSE),"")</f>
        <v/>
      </c>
      <c r="B940" s="341" t="str">
        <f t="shared" ref="B940:B946" si="437">IFERROR(VLOOKUP(C940,Tabla_Insumos,5,FALSE),"")</f>
        <v/>
      </c>
      <c r="C940" s="351"/>
      <c r="D940" s="304" t="str">
        <f t="shared" ref="D940:D946" si="438">IFERROR(VLOOKUP(C940,Tabla_Insumos,2,FALSE),"")</f>
        <v/>
      </c>
      <c r="E940" s="308"/>
      <c r="F940" s="331">
        <f t="shared" si="434"/>
        <v>0</v>
      </c>
      <c r="G940" s="331">
        <f t="shared" si="435"/>
        <v>0</v>
      </c>
    </row>
    <row r="941" spans="1:7" s="326" customFormat="1" ht="24" customHeight="1" x14ac:dyDescent="0.2">
      <c r="A941" s="341" t="str">
        <f t="shared" si="436"/>
        <v/>
      </c>
      <c r="B941" s="341" t="str">
        <f t="shared" si="437"/>
        <v/>
      </c>
      <c r="C941" s="351"/>
      <c r="D941" s="304" t="str">
        <f t="shared" si="438"/>
        <v/>
      </c>
      <c r="E941" s="308"/>
      <c r="F941" s="331">
        <f t="shared" si="434"/>
        <v>0</v>
      </c>
      <c r="G941" s="331">
        <f t="shared" si="435"/>
        <v>0</v>
      </c>
    </row>
    <row r="942" spans="1:7" s="326" customFormat="1" ht="24" customHeight="1" x14ac:dyDescent="0.2">
      <c r="A942" s="341" t="str">
        <f t="shared" si="436"/>
        <v/>
      </c>
      <c r="B942" s="341" t="str">
        <f t="shared" si="437"/>
        <v/>
      </c>
      <c r="C942" s="351"/>
      <c r="D942" s="304" t="str">
        <f t="shared" si="438"/>
        <v/>
      </c>
      <c r="E942" s="308"/>
      <c r="F942" s="331">
        <f t="shared" si="434"/>
        <v>0</v>
      </c>
      <c r="G942" s="331">
        <f t="shared" si="435"/>
        <v>0</v>
      </c>
    </row>
    <row r="943" spans="1:7" s="326" customFormat="1" ht="24" customHeight="1" x14ac:dyDescent="0.2">
      <c r="A943" s="341" t="str">
        <f t="shared" si="436"/>
        <v/>
      </c>
      <c r="B943" s="341" t="str">
        <f t="shared" si="437"/>
        <v/>
      </c>
      <c r="C943" s="351"/>
      <c r="D943" s="304" t="str">
        <f t="shared" si="438"/>
        <v/>
      </c>
      <c r="E943" s="308"/>
      <c r="F943" s="331">
        <f t="shared" si="434"/>
        <v>0</v>
      </c>
      <c r="G943" s="331">
        <f t="shared" si="435"/>
        <v>0</v>
      </c>
    </row>
    <row r="944" spans="1:7" s="326" customFormat="1" ht="24" customHeight="1" x14ac:dyDescent="0.2">
      <c r="A944" s="341" t="str">
        <f t="shared" si="436"/>
        <v/>
      </c>
      <c r="B944" s="341" t="str">
        <f t="shared" si="437"/>
        <v/>
      </c>
      <c r="C944" s="351"/>
      <c r="D944" s="304" t="str">
        <f t="shared" si="438"/>
        <v/>
      </c>
      <c r="E944" s="308"/>
      <c r="F944" s="331">
        <f t="shared" si="434"/>
        <v>0</v>
      </c>
      <c r="G944" s="331">
        <f t="shared" si="435"/>
        <v>0</v>
      </c>
    </row>
    <row r="945" spans="1:7" s="326" customFormat="1" ht="24" customHeight="1" x14ac:dyDescent="0.2">
      <c r="A945" s="341" t="str">
        <f t="shared" si="436"/>
        <v/>
      </c>
      <c r="B945" s="341" t="str">
        <f t="shared" si="437"/>
        <v/>
      </c>
      <c r="C945" s="351"/>
      <c r="D945" s="304" t="str">
        <f t="shared" si="438"/>
        <v/>
      </c>
      <c r="E945" s="308"/>
      <c r="F945" s="331">
        <f t="shared" si="434"/>
        <v>0</v>
      </c>
      <c r="G945" s="331">
        <f t="shared" si="435"/>
        <v>0</v>
      </c>
    </row>
    <row r="946" spans="1:7" s="326" customFormat="1" ht="24" customHeight="1" x14ac:dyDescent="0.2">
      <c r="A946" s="341" t="str">
        <f t="shared" si="436"/>
        <v/>
      </c>
      <c r="B946" s="341" t="str">
        <f t="shared" si="437"/>
        <v/>
      </c>
      <c r="C946" s="351"/>
      <c r="D946" s="304" t="str">
        <f t="shared" si="438"/>
        <v/>
      </c>
      <c r="E946" s="308"/>
      <c r="F946" s="331">
        <f t="shared" si="434"/>
        <v>0</v>
      </c>
      <c r="G946" s="331">
        <f t="shared" si="435"/>
        <v>0</v>
      </c>
    </row>
    <row r="947" spans="1:7" ht="24" customHeight="1" x14ac:dyDescent="0.2">
      <c r="A947" s="343"/>
      <c r="E947" s="310"/>
      <c r="F947" s="325" t="s">
        <v>31</v>
      </c>
      <c r="G947" s="352">
        <f>SUBTOTAL(9,G938:G946)</f>
        <v>0</v>
      </c>
    </row>
    <row r="948" spans="1:7" ht="24" customHeight="1" x14ac:dyDescent="0.2">
      <c r="A948" s="342"/>
      <c r="E948" s="310"/>
      <c r="G948" s="324"/>
    </row>
    <row r="949" spans="1:7" ht="24" customHeight="1" x14ac:dyDescent="0.2">
      <c r="A949" s="344">
        <f>B907</f>
        <v>19</v>
      </c>
      <c r="B949" s="131" t="str">
        <f>C907</f>
        <v>Provicion de losetas de hormigon</v>
      </c>
      <c r="C949" s="327"/>
      <c r="D949" s="327" t="s">
        <v>32</v>
      </c>
      <c r="E949" s="328"/>
      <c r="F949" s="355" t="s">
        <v>33</v>
      </c>
      <c r="G949" s="356">
        <f>SUBTOTAL(9,G912:G948)</f>
        <v>0</v>
      </c>
    </row>
    <row r="951" spans="1:7" ht="24" customHeight="1" x14ac:dyDescent="0.2">
      <c r="A951" s="333" t="s">
        <v>35</v>
      </c>
      <c r="B951" s="334"/>
      <c r="C951" s="133"/>
      <c r="D951" s="133"/>
      <c r="E951" s="133"/>
      <c r="F951" s="133"/>
      <c r="G951" s="345"/>
    </row>
    <row r="952" spans="1:7" ht="24" customHeight="1" x14ac:dyDescent="0.2">
      <c r="A952" s="336" t="s">
        <v>600</v>
      </c>
      <c r="B952" s="337" t="str">
        <f>Comitente</f>
        <v>Dirección de Recursos Energéticos</v>
      </c>
      <c r="C952" s="346"/>
      <c r="D952" s="74"/>
      <c r="E952" s="74"/>
      <c r="F952" s="320"/>
      <c r="G952" s="321"/>
    </row>
    <row r="953" spans="1:7" ht="24" customHeight="1" x14ac:dyDescent="0.2">
      <c r="A953" s="336" t="s">
        <v>601</v>
      </c>
      <c r="B953" s="337">
        <f>Contratista</f>
        <v>0</v>
      </c>
      <c r="C953" s="347"/>
      <c r="D953" s="347"/>
      <c r="E953" s="347"/>
      <c r="F953" s="320"/>
      <c r="G953" s="321"/>
    </row>
    <row r="954" spans="1:7" ht="24" customHeight="1" x14ac:dyDescent="0.2">
      <c r="A954" s="336" t="s">
        <v>22</v>
      </c>
      <c r="B954" s="337" t="str">
        <f>Obra</f>
        <v>REFACCIÓN Y ACONDICIONAMIENTO DE INSTALACIONES ELÉCTRICAS EN EL CENTRO DE OPERACIONES DE LA PRESA QUEBRADA DE ULLUM</v>
      </c>
      <c r="C954" s="347"/>
      <c r="D954" s="347"/>
      <c r="E954" s="347"/>
      <c r="F954" s="320" t="s">
        <v>36</v>
      </c>
      <c r="G954" s="348">
        <f>Fecha_Base</f>
        <v>0</v>
      </c>
    </row>
    <row r="955" spans="1:7" ht="24" customHeight="1" x14ac:dyDescent="0.2">
      <c r="A955" s="338" t="s">
        <v>599</v>
      </c>
      <c r="B955" s="151" t="str">
        <f>Ubicación</f>
        <v>Dpto. Ullum</v>
      </c>
      <c r="C955" s="74"/>
      <c r="E955" s="310"/>
      <c r="G955" s="324"/>
    </row>
    <row r="956" spans="1:7" ht="24" customHeight="1" x14ac:dyDescent="0.2">
      <c r="A956" s="338" t="s">
        <v>37</v>
      </c>
      <c r="B956" s="322" t="str">
        <f>IFERROR(VALUE(LEFT(B957,FIND(".",B957)-1)),"")</f>
        <v/>
      </c>
      <c r="C956" s="70" t="str">
        <f>IFERROR(VLOOKUP(B956,Tabla_CyP,2,FALSE),"")</f>
        <v/>
      </c>
      <c r="E956" s="310"/>
      <c r="G956" s="324"/>
    </row>
    <row r="957" spans="1:7" ht="24" customHeight="1" x14ac:dyDescent="0.2">
      <c r="A957" s="338" t="s">
        <v>23</v>
      </c>
      <c r="B957" s="323">
        <f>IFERROR(VLOOKUP(COUNTIF($A$1:A957,"ANALISIS DE PRECIOS"),Tabla_NumeroItem,2,FALSE),"")</f>
        <v>20</v>
      </c>
      <c r="C957" s="70" t="str">
        <f>IFERROR(VLOOKUP(B957,Tabla_CyP,2,FALSE),"")</f>
        <v>Equipos</v>
      </c>
      <c r="E957" s="310"/>
      <c r="F957" s="320" t="s">
        <v>24</v>
      </c>
      <c r="G957" s="324" t="str">
        <f>IFERROR(VLOOKUP(B957,Tabla_CyP,4,FALSE),"")</f>
        <v>gl</v>
      </c>
    </row>
    <row r="958" spans="1:7" ht="24" customHeight="1" x14ac:dyDescent="0.2">
      <c r="A958" s="338"/>
      <c r="B958" s="151"/>
      <c r="E958" s="310"/>
      <c r="G958" s="324"/>
    </row>
    <row r="959" spans="1:7" ht="24" customHeight="1" x14ac:dyDescent="0.2">
      <c r="A959" s="402" t="s">
        <v>505</v>
      </c>
      <c r="B959" s="403"/>
      <c r="C959" s="404" t="s">
        <v>0</v>
      </c>
      <c r="D959" s="404" t="s">
        <v>25</v>
      </c>
      <c r="E959" s="406" t="s">
        <v>26</v>
      </c>
      <c r="F959" s="400" t="s">
        <v>27</v>
      </c>
      <c r="G959" s="400" t="s">
        <v>28</v>
      </c>
    </row>
    <row r="960" spans="1:7" ht="24" customHeight="1" x14ac:dyDescent="0.2">
      <c r="A960" s="339" t="s">
        <v>506</v>
      </c>
      <c r="B960" s="339" t="s">
        <v>507</v>
      </c>
      <c r="C960" s="405"/>
      <c r="D960" s="405"/>
      <c r="E960" s="407"/>
      <c r="F960" s="401"/>
      <c r="G960" s="401"/>
    </row>
    <row r="961" spans="1:7" ht="24" customHeight="1" x14ac:dyDescent="0.2">
      <c r="A961" s="318"/>
      <c r="B961" s="340"/>
      <c r="C961" s="97" t="s">
        <v>602</v>
      </c>
      <c r="D961" s="327"/>
      <c r="E961" s="328"/>
      <c r="F961" s="329"/>
      <c r="G961" s="330"/>
    </row>
    <row r="962" spans="1:7" s="326" customFormat="1" ht="24" customHeight="1" x14ac:dyDescent="0.2">
      <c r="A962" s="341" t="str">
        <f t="shared" ref="A962:A965" si="439">IFERROR(VLOOKUP(C962,Tabla_Insumos,4,FALSE),"")</f>
        <v/>
      </c>
      <c r="B962" s="341" t="str">
        <f>IFERROR(VLOOKUP(C962,Tabla_Insumos,5,FALSE),"")</f>
        <v/>
      </c>
      <c r="C962" s="354"/>
      <c r="D962" s="306" t="str">
        <f t="shared" ref="D962:D965" si="440">IFERROR(VLOOKUP(C962,Tabla_Insumos,2,FALSE),"")</f>
        <v/>
      </c>
      <c r="E962" s="305"/>
      <c r="F962" s="331">
        <f t="shared" ref="F962:F975" si="441">IFERROR(VLOOKUP(C962,Tabla_Insumos,3,FALSE),0)</f>
        <v>0</v>
      </c>
      <c r="G962" s="331">
        <f>ROUND(E962*F962,2)</f>
        <v>0</v>
      </c>
    </row>
    <row r="963" spans="1:7" s="326" customFormat="1" ht="24" customHeight="1" x14ac:dyDescent="0.2">
      <c r="A963" s="341" t="str">
        <f t="shared" si="439"/>
        <v/>
      </c>
      <c r="B963" s="341" t="str">
        <f t="shared" ref="B963:B965" si="442">IFERROR(VLOOKUP(C963,Tabla_Insumos,5,FALSE),"")</f>
        <v/>
      </c>
      <c r="C963" s="354"/>
      <c r="D963" s="306" t="str">
        <f t="shared" si="440"/>
        <v/>
      </c>
      <c r="E963" s="305"/>
      <c r="F963" s="331">
        <f t="shared" si="441"/>
        <v>0</v>
      </c>
      <c r="G963" s="331">
        <f t="shared" ref="G963:G975" si="443">ROUND(E963*F963,2)</f>
        <v>0</v>
      </c>
    </row>
    <row r="964" spans="1:7" s="326" customFormat="1" ht="24" customHeight="1" x14ac:dyDescent="0.2">
      <c r="A964" s="341" t="str">
        <f t="shared" si="439"/>
        <v/>
      </c>
      <c r="B964" s="341" t="str">
        <f t="shared" si="442"/>
        <v/>
      </c>
      <c r="C964" s="354"/>
      <c r="D964" s="306" t="str">
        <f t="shared" si="440"/>
        <v/>
      </c>
      <c r="E964" s="305"/>
      <c r="F964" s="331">
        <f t="shared" si="441"/>
        <v>0</v>
      </c>
      <c r="G964" s="331">
        <f t="shared" si="443"/>
        <v>0</v>
      </c>
    </row>
    <row r="965" spans="1:7" s="326" customFormat="1" ht="24" customHeight="1" x14ac:dyDescent="0.2">
      <c r="A965" s="341" t="str">
        <f t="shared" si="439"/>
        <v/>
      </c>
      <c r="B965" s="341" t="str">
        <f t="shared" si="442"/>
        <v/>
      </c>
      <c r="C965" s="354"/>
      <c r="D965" s="306" t="str">
        <f t="shared" si="440"/>
        <v/>
      </c>
      <c r="E965" s="305"/>
      <c r="F965" s="331">
        <f t="shared" si="441"/>
        <v>0</v>
      </c>
      <c r="G965" s="331">
        <f t="shared" si="443"/>
        <v>0</v>
      </c>
    </row>
    <row r="966" spans="1:7" s="326" customFormat="1" ht="24" customHeight="1" x14ac:dyDescent="0.2">
      <c r="A966" s="341" t="str">
        <f t="shared" ref="A966:A975" si="444">IFERROR(VLOOKUP(C966,Tabla_Insumos,4,FALSE),"")</f>
        <v/>
      </c>
      <c r="B966" s="341" t="str">
        <f t="shared" ref="B966:B975" si="445">IFERROR(VLOOKUP(C966,Tabla_Insumos,5,FALSE),"")</f>
        <v/>
      </c>
      <c r="C966" s="351"/>
      <c r="D966" s="304" t="str">
        <f t="shared" ref="D966:D975" si="446">IFERROR(VLOOKUP(C966,Tabla_Insumos,2,FALSE),"")</f>
        <v/>
      </c>
      <c r="E966" s="308"/>
      <c r="F966" s="331">
        <f t="shared" si="441"/>
        <v>0</v>
      </c>
      <c r="G966" s="331">
        <f t="shared" si="443"/>
        <v>0</v>
      </c>
    </row>
    <row r="967" spans="1:7" s="326" customFormat="1" ht="24" customHeight="1" x14ac:dyDescent="0.2">
      <c r="A967" s="341" t="str">
        <f t="shared" si="444"/>
        <v/>
      </c>
      <c r="B967" s="341" t="str">
        <f t="shared" si="445"/>
        <v/>
      </c>
      <c r="C967" s="351"/>
      <c r="D967" s="304" t="str">
        <f t="shared" si="446"/>
        <v/>
      </c>
      <c r="E967" s="308"/>
      <c r="F967" s="331">
        <f t="shared" si="441"/>
        <v>0</v>
      </c>
      <c r="G967" s="331">
        <f t="shared" si="443"/>
        <v>0</v>
      </c>
    </row>
    <row r="968" spans="1:7" s="326" customFormat="1" ht="24" customHeight="1" x14ac:dyDescent="0.2">
      <c r="A968" s="341" t="str">
        <f t="shared" si="444"/>
        <v/>
      </c>
      <c r="B968" s="341" t="str">
        <f t="shared" si="445"/>
        <v/>
      </c>
      <c r="C968" s="351"/>
      <c r="D968" s="304" t="str">
        <f t="shared" si="446"/>
        <v/>
      </c>
      <c r="E968" s="308"/>
      <c r="F968" s="331">
        <f t="shared" si="441"/>
        <v>0</v>
      </c>
      <c r="G968" s="331">
        <f t="shared" si="443"/>
        <v>0</v>
      </c>
    </row>
    <row r="969" spans="1:7" s="326" customFormat="1" ht="24" customHeight="1" x14ac:dyDescent="0.2">
      <c r="A969" s="341" t="str">
        <f t="shared" si="444"/>
        <v/>
      </c>
      <c r="B969" s="341" t="str">
        <f t="shared" si="445"/>
        <v/>
      </c>
      <c r="C969" s="351"/>
      <c r="D969" s="304" t="str">
        <f t="shared" si="446"/>
        <v/>
      </c>
      <c r="E969" s="308"/>
      <c r="F969" s="331">
        <f t="shared" si="441"/>
        <v>0</v>
      </c>
      <c r="G969" s="331">
        <f t="shared" si="443"/>
        <v>0</v>
      </c>
    </row>
    <row r="970" spans="1:7" s="326" customFormat="1" ht="24" customHeight="1" x14ac:dyDescent="0.2">
      <c r="A970" s="341" t="str">
        <f t="shared" si="444"/>
        <v/>
      </c>
      <c r="B970" s="341" t="str">
        <f t="shared" si="445"/>
        <v/>
      </c>
      <c r="C970" s="351"/>
      <c r="D970" s="304" t="str">
        <f t="shared" si="446"/>
        <v/>
      </c>
      <c r="E970" s="308"/>
      <c r="F970" s="331">
        <f t="shared" si="441"/>
        <v>0</v>
      </c>
      <c r="G970" s="331">
        <f t="shared" si="443"/>
        <v>0</v>
      </c>
    </row>
    <row r="971" spans="1:7" s="326" customFormat="1" ht="24" customHeight="1" x14ac:dyDescent="0.2">
      <c r="A971" s="341" t="str">
        <f t="shared" si="444"/>
        <v/>
      </c>
      <c r="B971" s="341" t="str">
        <f t="shared" si="445"/>
        <v/>
      </c>
      <c r="C971" s="351"/>
      <c r="D971" s="304" t="str">
        <f t="shared" si="446"/>
        <v/>
      </c>
      <c r="E971" s="308"/>
      <c r="F971" s="331">
        <f t="shared" si="441"/>
        <v>0</v>
      </c>
      <c r="G971" s="331">
        <f t="shared" si="443"/>
        <v>0</v>
      </c>
    </row>
    <row r="972" spans="1:7" s="326" customFormat="1" ht="24" customHeight="1" x14ac:dyDescent="0.2">
      <c r="A972" s="341" t="str">
        <f t="shared" si="444"/>
        <v/>
      </c>
      <c r="B972" s="341" t="str">
        <f t="shared" si="445"/>
        <v/>
      </c>
      <c r="C972" s="351"/>
      <c r="D972" s="304" t="str">
        <f t="shared" si="446"/>
        <v/>
      </c>
      <c r="E972" s="308"/>
      <c r="F972" s="331">
        <f t="shared" si="441"/>
        <v>0</v>
      </c>
      <c r="G972" s="331">
        <f t="shared" si="443"/>
        <v>0</v>
      </c>
    </row>
    <row r="973" spans="1:7" s="326" customFormat="1" ht="24" customHeight="1" x14ac:dyDescent="0.2">
      <c r="A973" s="341" t="str">
        <f t="shared" si="444"/>
        <v/>
      </c>
      <c r="B973" s="341" t="str">
        <f t="shared" si="445"/>
        <v/>
      </c>
      <c r="C973" s="351"/>
      <c r="D973" s="304" t="str">
        <f t="shared" si="446"/>
        <v/>
      </c>
      <c r="E973" s="308"/>
      <c r="F973" s="331">
        <f t="shared" si="441"/>
        <v>0</v>
      </c>
      <c r="G973" s="331">
        <f t="shared" si="443"/>
        <v>0</v>
      </c>
    </row>
    <row r="974" spans="1:7" s="326" customFormat="1" ht="24" customHeight="1" x14ac:dyDescent="0.2">
      <c r="A974" s="341" t="str">
        <f t="shared" si="444"/>
        <v/>
      </c>
      <c r="B974" s="341" t="str">
        <f t="shared" si="445"/>
        <v/>
      </c>
      <c r="C974" s="351"/>
      <c r="D974" s="304" t="str">
        <f t="shared" si="446"/>
        <v/>
      </c>
      <c r="E974" s="308"/>
      <c r="F974" s="331">
        <f t="shared" si="441"/>
        <v>0</v>
      </c>
      <c r="G974" s="331">
        <f t="shared" si="443"/>
        <v>0</v>
      </c>
    </row>
    <row r="975" spans="1:7" s="326" customFormat="1" ht="24" customHeight="1" x14ac:dyDescent="0.2">
      <c r="A975" s="341" t="str">
        <f t="shared" si="444"/>
        <v/>
      </c>
      <c r="B975" s="341" t="str">
        <f t="shared" si="445"/>
        <v/>
      </c>
      <c r="C975" s="351"/>
      <c r="D975" s="304" t="str">
        <f t="shared" si="446"/>
        <v/>
      </c>
      <c r="E975" s="308"/>
      <c r="F975" s="332">
        <f t="shared" si="441"/>
        <v>0</v>
      </c>
      <c r="G975" s="331">
        <f t="shared" si="443"/>
        <v>0</v>
      </c>
    </row>
    <row r="976" spans="1:7" ht="24" customHeight="1" x14ac:dyDescent="0.2">
      <c r="A976" s="342"/>
      <c r="E976" s="310"/>
      <c r="F976" s="325" t="s">
        <v>29</v>
      </c>
      <c r="G976" s="352">
        <f>SUBTOTAL(9,G962:G975)</f>
        <v>0</v>
      </c>
    </row>
    <row r="977" spans="1:7" ht="24" customHeight="1" x14ac:dyDescent="0.2">
      <c r="A977" s="342"/>
      <c r="C977" s="74" t="s">
        <v>603</v>
      </c>
      <c r="E977" s="310"/>
      <c r="G977" s="324"/>
    </row>
    <row r="978" spans="1:7" s="326" customFormat="1" ht="24" customHeight="1" x14ac:dyDescent="0.2">
      <c r="A978" s="341" t="str">
        <f t="shared" ref="A978:A983" si="447">IFERROR(VLOOKUP(C978,Tabla_Insumos,4,FALSE),"")</f>
        <v/>
      </c>
      <c r="B978" s="341">
        <f t="shared" ref="B978:B983" si="448">IFERROR(VLOOKUP(A978,Tabla_Indices,5,FALSE),"")</f>
        <v>0</v>
      </c>
      <c r="C978" s="354"/>
      <c r="D978" s="306" t="str">
        <f t="shared" ref="D978:D983" si="449">IFERROR(VLOOKUP(C978,Tabla_Insumos,2,FALSE),"")</f>
        <v/>
      </c>
      <c r="E978" s="305"/>
      <c r="F978" s="331">
        <f t="shared" ref="F978:F985" si="450">IFERROR(VLOOKUP(C978,Tabla_Insumos,3,FALSE),0)</f>
        <v>0</v>
      </c>
      <c r="G978" s="331">
        <f>ROUND(E978*F978,2)</f>
        <v>0</v>
      </c>
    </row>
    <row r="979" spans="1:7" s="326" customFormat="1" ht="24" customHeight="1" x14ac:dyDescent="0.2">
      <c r="A979" s="341" t="str">
        <f t="shared" si="447"/>
        <v/>
      </c>
      <c r="B979" s="341">
        <f t="shared" si="448"/>
        <v>0</v>
      </c>
      <c r="C979" s="354"/>
      <c r="D979" s="306" t="str">
        <f t="shared" si="449"/>
        <v/>
      </c>
      <c r="E979" s="305"/>
      <c r="F979" s="331">
        <f t="shared" si="450"/>
        <v>0</v>
      </c>
      <c r="G979" s="331">
        <f>ROUND(E979*F979,2)</f>
        <v>0</v>
      </c>
    </row>
    <row r="980" spans="1:7" s="326" customFormat="1" ht="24" customHeight="1" x14ac:dyDescent="0.2">
      <c r="A980" s="341" t="str">
        <f t="shared" si="447"/>
        <v/>
      </c>
      <c r="B980" s="341">
        <f t="shared" si="448"/>
        <v>0</v>
      </c>
      <c r="C980" s="354"/>
      <c r="D980" s="306" t="str">
        <f t="shared" si="449"/>
        <v/>
      </c>
      <c r="E980" s="305"/>
      <c r="F980" s="331">
        <f t="shared" si="450"/>
        <v>0</v>
      </c>
      <c r="G980" s="331">
        <f t="shared" ref="G980:G985" si="451">ROUND(E980*F980,2)</f>
        <v>0</v>
      </c>
    </row>
    <row r="981" spans="1:7" s="326" customFormat="1" ht="24" customHeight="1" x14ac:dyDescent="0.2">
      <c r="A981" s="341" t="str">
        <f t="shared" si="447"/>
        <v/>
      </c>
      <c r="B981" s="341">
        <f t="shared" si="448"/>
        <v>0</v>
      </c>
      <c r="C981" s="354"/>
      <c r="D981" s="306" t="str">
        <f t="shared" si="449"/>
        <v/>
      </c>
      <c r="E981" s="305"/>
      <c r="F981" s="331">
        <f t="shared" si="450"/>
        <v>0</v>
      </c>
      <c r="G981" s="331">
        <f t="shared" si="451"/>
        <v>0</v>
      </c>
    </row>
    <row r="982" spans="1:7" s="326" customFormat="1" ht="24" customHeight="1" x14ac:dyDescent="0.2">
      <c r="A982" s="341" t="str">
        <f t="shared" si="447"/>
        <v/>
      </c>
      <c r="B982" s="341">
        <f t="shared" si="448"/>
        <v>0</v>
      </c>
      <c r="C982" s="354"/>
      <c r="D982" s="306" t="str">
        <f t="shared" si="449"/>
        <v/>
      </c>
      <c r="E982" s="305"/>
      <c r="F982" s="331">
        <f t="shared" si="450"/>
        <v>0</v>
      </c>
      <c r="G982" s="331">
        <f t="shared" si="451"/>
        <v>0</v>
      </c>
    </row>
    <row r="983" spans="1:7" s="326" customFormat="1" ht="24" customHeight="1" x14ac:dyDescent="0.2">
      <c r="A983" s="341" t="str">
        <f t="shared" si="447"/>
        <v/>
      </c>
      <c r="B983" s="341">
        <f t="shared" si="448"/>
        <v>0</v>
      </c>
      <c r="C983" s="354"/>
      <c r="D983" s="306" t="str">
        <f t="shared" si="449"/>
        <v/>
      </c>
      <c r="E983" s="305"/>
      <c r="F983" s="331">
        <f t="shared" si="450"/>
        <v>0</v>
      </c>
      <c r="G983" s="331">
        <f t="shared" si="451"/>
        <v>0</v>
      </c>
    </row>
    <row r="984" spans="1:7" s="326" customFormat="1" ht="24" customHeight="1" x14ac:dyDescent="0.2">
      <c r="A984" s="341" t="str">
        <f t="shared" ref="A984:A985" si="452">IFERROR(VLOOKUP(C984,Tabla_Insumos,4,FALSE),"")</f>
        <v/>
      </c>
      <c r="B984" s="341">
        <f t="shared" ref="B984:B985" si="453">IFERROR(VLOOKUP(A984,Tabla_Indices,5,FALSE),"")</f>
        <v>0</v>
      </c>
      <c r="C984" s="351"/>
      <c r="D984" s="304" t="str">
        <f t="shared" ref="D984:D985" si="454">IFERROR(VLOOKUP(C984,Tabla_Insumos,2,FALSE),"")</f>
        <v/>
      </c>
      <c r="E984" s="308"/>
      <c r="F984" s="331">
        <f t="shared" si="450"/>
        <v>0</v>
      </c>
      <c r="G984" s="331">
        <f t="shared" si="451"/>
        <v>0</v>
      </c>
    </row>
    <row r="985" spans="1:7" s="326" customFormat="1" ht="24" customHeight="1" x14ac:dyDescent="0.2">
      <c r="A985" s="341" t="str">
        <f t="shared" si="452"/>
        <v/>
      </c>
      <c r="B985" s="341">
        <f t="shared" si="453"/>
        <v>0</v>
      </c>
      <c r="C985" s="351"/>
      <c r="D985" s="304" t="str">
        <f t="shared" si="454"/>
        <v/>
      </c>
      <c r="E985" s="308"/>
      <c r="F985" s="331">
        <f t="shared" si="450"/>
        <v>0</v>
      </c>
      <c r="G985" s="331">
        <f t="shared" si="451"/>
        <v>0</v>
      </c>
    </row>
    <row r="986" spans="1:7" ht="24" customHeight="1" x14ac:dyDescent="0.2">
      <c r="A986" s="342"/>
      <c r="E986" s="310"/>
      <c r="F986" s="325" t="s">
        <v>30</v>
      </c>
      <c r="G986" s="352">
        <f>SUBTOTAL(9,G978:G985)</f>
        <v>0</v>
      </c>
    </row>
    <row r="987" spans="1:7" ht="24" customHeight="1" x14ac:dyDescent="0.2">
      <c r="A987" s="342"/>
      <c r="C987" s="74" t="s">
        <v>604</v>
      </c>
      <c r="E987" s="310"/>
      <c r="G987" s="324"/>
    </row>
    <row r="988" spans="1:7" s="326" customFormat="1" ht="24" customHeight="1" x14ac:dyDescent="0.2">
      <c r="A988" s="341" t="str">
        <f t="shared" ref="A988:A989" si="455">IFERROR(VLOOKUP(C988,Tabla_Insumos,4,FALSE),"")</f>
        <v/>
      </c>
      <c r="B988" s="341" t="str">
        <f t="shared" ref="B988:B989" si="456">IFERROR(VLOOKUP(C988,Tabla_Insumos,5,FALSE),"")</f>
        <v/>
      </c>
      <c r="C988" s="354"/>
      <c r="D988" s="306" t="str">
        <f t="shared" ref="D988:D989" si="457">IFERROR(VLOOKUP(C988,Tabla_Insumos,2,FALSE),"")</f>
        <v/>
      </c>
      <c r="E988" s="305"/>
      <c r="F988" s="331">
        <f t="shared" ref="F988:F996" si="458">IFERROR(VLOOKUP(C988,Tabla_Insumos,3,FALSE),0)</f>
        <v>0</v>
      </c>
      <c r="G988" s="331">
        <f t="shared" ref="G988:G996" si="459">ROUND(E988*F988,2)</f>
        <v>0</v>
      </c>
    </row>
    <row r="989" spans="1:7" s="326" customFormat="1" ht="24" customHeight="1" x14ac:dyDescent="0.2">
      <c r="A989" s="341" t="str">
        <f t="shared" si="455"/>
        <v/>
      </c>
      <c r="B989" s="341" t="str">
        <f t="shared" si="456"/>
        <v/>
      </c>
      <c r="C989" s="354"/>
      <c r="D989" s="306" t="str">
        <f t="shared" si="457"/>
        <v/>
      </c>
      <c r="E989" s="305"/>
      <c r="F989" s="331">
        <f t="shared" si="458"/>
        <v>0</v>
      </c>
      <c r="G989" s="331">
        <f t="shared" si="459"/>
        <v>0</v>
      </c>
    </row>
    <row r="990" spans="1:7" s="326" customFormat="1" ht="24" customHeight="1" x14ac:dyDescent="0.2">
      <c r="A990" s="341" t="str">
        <f t="shared" ref="A990:A996" si="460">IFERROR(VLOOKUP(C990,Tabla_Insumos,4,FALSE),"")</f>
        <v/>
      </c>
      <c r="B990" s="341" t="str">
        <f t="shared" ref="B990:B996" si="461">IFERROR(VLOOKUP(C990,Tabla_Insumos,5,FALSE),"")</f>
        <v/>
      </c>
      <c r="C990" s="351"/>
      <c r="D990" s="304" t="str">
        <f t="shared" ref="D990:D996" si="462">IFERROR(VLOOKUP(C990,Tabla_Insumos,2,FALSE),"")</f>
        <v/>
      </c>
      <c r="E990" s="308"/>
      <c r="F990" s="331">
        <f t="shared" si="458"/>
        <v>0</v>
      </c>
      <c r="G990" s="331">
        <f t="shared" si="459"/>
        <v>0</v>
      </c>
    </row>
    <row r="991" spans="1:7" s="326" customFormat="1" ht="24" customHeight="1" x14ac:dyDescent="0.2">
      <c r="A991" s="341" t="str">
        <f t="shared" si="460"/>
        <v/>
      </c>
      <c r="B991" s="341" t="str">
        <f t="shared" si="461"/>
        <v/>
      </c>
      <c r="C991" s="351"/>
      <c r="D991" s="304" t="str">
        <f t="shared" si="462"/>
        <v/>
      </c>
      <c r="E991" s="308"/>
      <c r="F991" s="331">
        <f t="shared" si="458"/>
        <v>0</v>
      </c>
      <c r="G991" s="331">
        <f t="shared" si="459"/>
        <v>0</v>
      </c>
    </row>
    <row r="992" spans="1:7" s="326" customFormat="1" ht="24" customHeight="1" x14ac:dyDescent="0.2">
      <c r="A992" s="341" t="str">
        <f t="shared" si="460"/>
        <v/>
      </c>
      <c r="B992" s="341" t="str">
        <f t="shared" si="461"/>
        <v/>
      </c>
      <c r="C992" s="351"/>
      <c r="D992" s="304" t="str">
        <f t="shared" si="462"/>
        <v/>
      </c>
      <c r="E992" s="308"/>
      <c r="F992" s="331">
        <f t="shared" si="458"/>
        <v>0</v>
      </c>
      <c r="G992" s="331">
        <f t="shared" si="459"/>
        <v>0</v>
      </c>
    </row>
    <row r="993" spans="1:7" s="326" customFormat="1" ht="24" customHeight="1" x14ac:dyDescent="0.2">
      <c r="A993" s="341" t="str">
        <f t="shared" si="460"/>
        <v/>
      </c>
      <c r="B993" s="341" t="str">
        <f t="shared" si="461"/>
        <v/>
      </c>
      <c r="C993" s="351"/>
      <c r="D993" s="304" t="str">
        <f t="shared" si="462"/>
        <v/>
      </c>
      <c r="E993" s="308"/>
      <c r="F993" s="331">
        <f t="shared" si="458"/>
        <v>0</v>
      </c>
      <c r="G993" s="331">
        <f t="shared" si="459"/>
        <v>0</v>
      </c>
    </row>
    <row r="994" spans="1:7" s="326" customFormat="1" ht="24" customHeight="1" x14ac:dyDescent="0.2">
      <c r="A994" s="341" t="str">
        <f t="shared" si="460"/>
        <v/>
      </c>
      <c r="B994" s="341" t="str">
        <f t="shared" si="461"/>
        <v/>
      </c>
      <c r="C994" s="351"/>
      <c r="D994" s="304" t="str">
        <f t="shared" si="462"/>
        <v/>
      </c>
      <c r="E994" s="308"/>
      <c r="F994" s="331">
        <f t="shared" si="458"/>
        <v>0</v>
      </c>
      <c r="G994" s="331">
        <f t="shared" si="459"/>
        <v>0</v>
      </c>
    </row>
    <row r="995" spans="1:7" s="326" customFormat="1" ht="24" customHeight="1" x14ac:dyDescent="0.2">
      <c r="A995" s="341" t="str">
        <f t="shared" si="460"/>
        <v/>
      </c>
      <c r="B995" s="341" t="str">
        <f t="shared" si="461"/>
        <v/>
      </c>
      <c r="C995" s="351"/>
      <c r="D995" s="304" t="str">
        <f t="shared" si="462"/>
        <v/>
      </c>
      <c r="E995" s="308"/>
      <c r="F995" s="331">
        <f t="shared" si="458"/>
        <v>0</v>
      </c>
      <c r="G995" s="331">
        <f t="shared" si="459"/>
        <v>0</v>
      </c>
    </row>
    <row r="996" spans="1:7" s="326" customFormat="1" ht="24" customHeight="1" x14ac:dyDescent="0.2">
      <c r="A996" s="341" t="str">
        <f t="shared" si="460"/>
        <v/>
      </c>
      <c r="B996" s="341" t="str">
        <f t="shared" si="461"/>
        <v/>
      </c>
      <c r="C996" s="351"/>
      <c r="D996" s="304" t="str">
        <f t="shared" si="462"/>
        <v/>
      </c>
      <c r="E996" s="308"/>
      <c r="F996" s="331">
        <f t="shared" si="458"/>
        <v>0</v>
      </c>
      <c r="G996" s="331">
        <f t="shared" si="459"/>
        <v>0</v>
      </c>
    </row>
    <row r="997" spans="1:7" ht="24" customHeight="1" x14ac:dyDescent="0.2">
      <c r="A997" s="343"/>
      <c r="E997" s="310"/>
      <c r="F997" s="325" t="s">
        <v>31</v>
      </c>
      <c r="G997" s="352">
        <f>SUBTOTAL(9,G988:G996)</f>
        <v>0</v>
      </c>
    </row>
    <row r="998" spans="1:7" ht="24" customHeight="1" x14ac:dyDescent="0.2">
      <c r="A998" s="342"/>
      <c r="E998" s="310"/>
      <c r="G998" s="324"/>
    </row>
    <row r="999" spans="1:7" ht="24" customHeight="1" x14ac:dyDescent="0.2">
      <c r="A999" s="344">
        <f>B957</f>
        <v>20</v>
      </c>
      <c r="B999" s="131" t="str">
        <f>C957</f>
        <v>Equipos</v>
      </c>
      <c r="C999" s="327"/>
      <c r="D999" s="327" t="s">
        <v>32</v>
      </c>
      <c r="E999" s="328"/>
      <c r="F999" s="355" t="s">
        <v>33</v>
      </c>
      <c r="G999" s="356">
        <f>SUBTOTAL(9,G962:G998)</f>
        <v>0</v>
      </c>
    </row>
    <row r="1001" spans="1:7" ht="24" customHeight="1" x14ac:dyDescent="0.2">
      <c r="A1001" s="333" t="s">
        <v>35</v>
      </c>
      <c r="B1001" s="334"/>
      <c r="C1001" s="133"/>
      <c r="D1001" s="133"/>
      <c r="E1001" s="133"/>
      <c r="F1001" s="133"/>
      <c r="G1001" s="345"/>
    </row>
    <row r="1002" spans="1:7" ht="24" customHeight="1" x14ac:dyDescent="0.2">
      <c r="A1002" s="336" t="s">
        <v>600</v>
      </c>
      <c r="B1002" s="337" t="str">
        <f>Comitente</f>
        <v>Dirección de Recursos Energéticos</v>
      </c>
      <c r="C1002" s="346"/>
      <c r="D1002" s="74"/>
      <c r="E1002" s="74"/>
      <c r="F1002" s="320"/>
      <c r="G1002" s="321"/>
    </row>
    <row r="1003" spans="1:7" ht="24" customHeight="1" x14ac:dyDescent="0.2">
      <c r="A1003" s="336" t="s">
        <v>601</v>
      </c>
      <c r="B1003" s="337">
        <f>Contratista</f>
        <v>0</v>
      </c>
      <c r="C1003" s="347"/>
      <c r="D1003" s="347"/>
      <c r="E1003" s="347"/>
      <c r="F1003" s="320"/>
      <c r="G1003" s="321"/>
    </row>
    <row r="1004" spans="1:7" ht="24" customHeight="1" x14ac:dyDescent="0.2">
      <c r="A1004" s="336" t="s">
        <v>22</v>
      </c>
      <c r="B1004" s="337" t="str">
        <f>Obra</f>
        <v>REFACCIÓN Y ACONDICIONAMIENTO DE INSTALACIONES ELÉCTRICAS EN EL CENTRO DE OPERACIONES DE LA PRESA QUEBRADA DE ULLUM</v>
      </c>
      <c r="C1004" s="347"/>
      <c r="D1004" s="347"/>
      <c r="E1004" s="347"/>
      <c r="F1004" s="320" t="s">
        <v>36</v>
      </c>
      <c r="G1004" s="348">
        <f>Fecha_Base</f>
        <v>0</v>
      </c>
    </row>
    <row r="1005" spans="1:7" ht="24" customHeight="1" x14ac:dyDescent="0.2">
      <c r="A1005" s="338" t="s">
        <v>599</v>
      </c>
      <c r="B1005" s="151" t="str">
        <f>Ubicación</f>
        <v>Dpto. Ullum</v>
      </c>
      <c r="C1005" s="74"/>
      <c r="E1005" s="310"/>
      <c r="G1005" s="324"/>
    </row>
    <row r="1006" spans="1:7" ht="24" customHeight="1" x14ac:dyDescent="0.2">
      <c r="A1006" s="338" t="s">
        <v>37</v>
      </c>
      <c r="B1006" s="322" t="str">
        <f>IFERROR(VALUE(LEFT(B1007,FIND(".",B1007)-1)),"")</f>
        <v/>
      </c>
      <c r="C1006" s="70" t="str">
        <f>IFERROR(VLOOKUP(B1006,Tabla_CyP,2,FALSE),"")</f>
        <v/>
      </c>
      <c r="E1006" s="310"/>
      <c r="G1006" s="324"/>
    </row>
    <row r="1007" spans="1:7" ht="24" customHeight="1" x14ac:dyDescent="0.2">
      <c r="A1007" s="338" t="s">
        <v>23</v>
      </c>
      <c r="B1007" s="323" t="str">
        <f>IFERROR(VLOOKUP(COUNTIF($A$1:A1007,"ANALISIS DE PRECIOS"),Tabla_NumeroItem,2,FALSE),"")</f>
        <v/>
      </c>
      <c r="C1007" s="70" t="str">
        <f>IFERROR(VLOOKUP(B1007,Tabla_CyP,2,FALSE),"")</f>
        <v/>
      </c>
      <c r="E1007" s="310"/>
      <c r="F1007" s="320" t="s">
        <v>24</v>
      </c>
      <c r="G1007" s="324" t="str">
        <f>IFERROR(VLOOKUP(B1007,Tabla_CyP,4,FALSE),"")</f>
        <v/>
      </c>
    </row>
    <row r="1008" spans="1:7" ht="24" customHeight="1" x14ac:dyDescent="0.2">
      <c r="A1008" s="338"/>
      <c r="B1008" s="151"/>
      <c r="E1008" s="310"/>
      <c r="G1008" s="324"/>
    </row>
    <row r="1009" spans="1:7" ht="24" customHeight="1" x14ac:dyDescent="0.2">
      <c r="A1009" s="402" t="s">
        <v>505</v>
      </c>
      <c r="B1009" s="403"/>
      <c r="C1009" s="404" t="s">
        <v>0</v>
      </c>
      <c r="D1009" s="404" t="s">
        <v>25</v>
      </c>
      <c r="E1009" s="406" t="s">
        <v>26</v>
      </c>
      <c r="F1009" s="400" t="s">
        <v>27</v>
      </c>
      <c r="G1009" s="400" t="s">
        <v>28</v>
      </c>
    </row>
    <row r="1010" spans="1:7" ht="24" customHeight="1" x14ac:dyDescent="0.2">
      <c r="A1010" s="339" t="s">
        <v>506</v>
      </c>
      <c r="B1010" s="339" t="s">
        <v>507</v>
      </c>
      <c r="C1010" s="405"/>
      <c r="D1010" s="405"/>
      <c r="E1010" s="407"/>
      <c r="F1010" s="401"/>
      <c r="G1010" s="401"/>
    </row>
    <row r="1011" spans="1:7" ht="24" customHeight="1" x14ac:dyDescent="0.2">
      <c r="A1011" s="318"/>
      <c r="B1011" s="340"/>
      <c r="C1011" s="97" t="s">
        <v>602</v>
      </c>
      <c r="D1011" s="327"/>
      <c r="E1011" s="328"/>
      <c r="F1011" s="329"/>
      <c r="G1011" s="330"/>
    </row>
    <row r="1012" spans="1:7" s="326" customFormat="1" ht="24" customHeight="1" x14ac:dyDescent="0.2">
      <c r="A1012" s="341" t="str">
        <f t="shared" ref="A1012:A1014" si="463">IFERROR(VLOOKUP(C1012,Tabla_Insumos,4,FALSE),"")</f>
        <v/>
      </c>
      <c r="B1012" s="341" t="str">
        <f>IFERROR(VLOOKUP(C1012,Tabla_Insumos,5,FALSE),"")</f>
        <v/>
      </c>
      <c r="C1012" s="354"/>
      <c r="D1012" s="306" t="str">
        <f t="shared" ref="D1012:D1014" si="464">IFERROR(VLOOKUP(C1012,Tabla_Insumos,2,FALSE),"")</f>
        <v/>
      </c>
      <c r="E1012" s="305"/>
      <c r="F1012" s="331">
        <f t="shared" ref="F1012:F1025" si="465">IFERROR(VLOOKUP(C1012,Tabla_Insumos,3,FALSE),0)</f>
        <v>0</v>
      </c>
      <c r="G1012" s="331">
        <f>ROUND(E1012*F1012,2)</f>
        <v>0</v>
      </c>
    </row>
    <row r="1013" spans="1:7" s="326" customFormat="1" ht="24" customHeight="1" x14ac:dyDescent="0.2">
      <c r="A1013" s="341" t="str">
        <f t="shared" si="463"/>
        <v/>
      </c>
      <c r="B1013" s="341" t="str">
        <f t="shared" ref="B1013:B1014" si="466">IFERROR(VLOOKUP(C1013,Tabla_Insumos,5,FALSE),"")</f>
        <v/>
      </c>
      <c r="C1013" s="354"/>
      <c r="D1013" s="306" t="str">
        <f t="shared" si="464"/>
        <v/>
      </c>
      <c r="E1013" s="305"/>
      <c r="F1013" s="331">
        <f t="shared" si="465"/>
        <v>0</v>
      </c>
      <c r="G1013" s="331">
        <f t="shared" ref="G1013:G1025" si="467">ROUND(E1013*F1013,2)</f>
        <v>0</v>
      </c>
    </row>
    <row r="1014" spans="1:7" s="326" customFormat="1" ht="24" customHeight="1" x14ac:dyDescent="0.2">
      <c r="A1014" s="341" t="str">
        <f t="shared" si="463"/>
        <v/>
      </c>
      <c r="B1014" s="341" t="str">
        <f t="shared" si="466"/>
        <v/>
      </c>
      <c r="C1014" s="354"/>
      <c r="D1014" s="306" t="str">
        <f t="shared" si="464"/>
        <v/>
      </c>
      <c r="E1014" s="305"/>
      <c r="F1014" s="331">
        <f t="shared" si="465"/>
        <v>0</v>
      </c>
      <c r="G1014" s="331">
        <f t="shared" si="467"/>
        <v>0</v>
      </c>
    </row>
    <row r="1015" spans="1:7" s="326" customFormat="1" ht="24" customHeight="1" x14ac:dyDescent="0.2">
      <c r="A1015" s="341" t="str">
        <f t="shared" ref="A1015:A1025" si="468">IFERROR(VLOOKUP(C1015,Tabla_Insumos,4,FALSE),"")</f>
        <v/>
      </c>
      <c r="B1015" s="341" t="str">
        <f t="shared" ref="B1015:B1025" si="469">IFERROR(VLOOKUP(C1015,Tabla_Insumos,5,FALSE),"")</f>
        <v/>
      </c>
      <c r="C1015" s="351"/>
      <c r="D1015" s="304" t="str">
        <f t="shared" ref="D1015:D1025" si="470">IFERROR(VLOOKUP(C1015,Tabla_Insumos,2,FALSE),"")</f>
        <v/>
      </c>
      <c r="E1015" s="308"/>
      <c r="F1015" s="331">
        <f t="shared" si="465"/>
        <v>0</v>
      </c>
      <c r="G1015" s="331">
        <f t="shared" si="467"/>
        <v>0</v>
      </c>
    </row>
    <row r="1016" spans="1:7" s="326" customFormat="1" ht="24" customHeight="1" x14ac:dyDescent="0.2">
      <c r="A1016" s="341" t="str">
        <f t="shared" si="468"/>
        <v/>
      </c>
      <c r="B1016" s="341" t="str">
        <f t="shared" si="469"/>
        <v/>
      </c>
      <c r="C1016" s="351"/>
      <c r="D1016" s="304" t="str">
        <f t="shared" si="470"/>
        <v/>
      </c>
      <c r="E1016" s="308"/>
      <c r="F1016" s="331">
        <f t="shared" si="465"/>
        <v>0</v>
      </c>
      <c r="G1016" s="331">
        <f t="shared" si="467"/>
        <v>0</v>
      </c>
    </row>
    <row r="1017" spans="1:7" s="326" customFormat="1" ht="24" customHeight="1" x14ac:dyDescent="0.2">
      <c r="A1017" s="341" t="str">
        <f t="shared" si="468"/>
        <v/>
      </c>
      <c r="B1017" s="341" t="str">
        <f t="shared" si="469"/>
        <v/>
      </c>
      <c r="C1017" s="351"/>
      <c r="D1017" s="304" t="str">
        <f t="shared" si="470"/>
        <v/>
      </c>
      <c r="E1017" s="308"/>
      <c r="F1017" s="331">
        <f t="shared" si="465"/>
        <v>0</v>
      </c>
      <c r="G1017" s="331">
        <f t="shared" si="467"/>
        <v>0</v>
      </c>
    </row>
    <row r="1018" spans="1:7" s="326" customFormat="1" ht="24" customHeight="1" x14ac:dyDescent="0.2">
      <c r="A1018" s="341" t="str">
        <f t="shared" si="468"/>
        <v/>
      </c>
      <c r="B1018" s="341" t="str">
        <f t="shared" si="469"/>
        <v/>
      </c>
      <c r="C1018" s="351"/>
      <c r="D1018" s="304" t="str">
        <f t="shared" si="470"/>
        <v/>
      </c>
      <c r="E1018" s="308"/>
      <c r="F1018" s="331">
        <f t="shared" si="465"/>
        <v>0</v>
      </c>
      <c r="G1018" s="331">
        <f t="shared" si="467"/>
        <v>0</v>
      </c>
    </row>
    <row r="1019" spans="1:7" s="326" customFormat="1" ht="24" customHeight="1" x14ac:dyDescent="0.2">
      <c r="A1019" s="341" t="str">
        <f t="shared" si="468"/>
        <v/>
      </c>
      <c r="B1019" s="341" t="str">
        <f t="shared" si="469"/>
        <v/>
      </c>
      <c r="C1019" s="351"/>
      <c r="D1019" s="304" t="str">
        <f t="shared" si="470"/>
        <v/>
      </c>
      <c r="E1019" s="308"/>
      <c r="F1019" s="331">
        <f t="shared" si="465"/>
        <v>0</v>
      </c>
      <c r="G1019" s="331">
        <f t="shared" si="467"/>
        <v>0</v>
      </c>
    </row>
    <row r="1020" spans="1:7" s="326" customFormat="1" ht="24" customHeight="1" x14ac:dyDescent="0.2">
      <c r="A1020" s="341" t="str">
        <f t="shared" si="468"/>
        <v/>
      </c>
      <c r="B1020" s="341" t="str">
        <f t="shared" si="469"/>
        <v/>
      </c>
      <c r="C1020" s="351"/>
      <c r="D1020" s="304" t="str">
        <f t="shared" si="470"/>
        <v/>
      </c>
      <c r="E1020" s="308"/>
      <c r="F1020" s="331">
        <f t="shared" si="465"/>
        <v>0</v>
      </c>
      <c r="G1020" s="331">
        <f t="shared" si="467"/>
        <v>0</v>
      </c>
    </row>
    <row r="1021" spans="1:7" s="326" customFormat="1" ht="24" customHeight="1" x14ac:dyDescent="0.2">
      <c r="A1021" s="341" t="str">
        <f t="shared" si="468"/>
        <v/>
      </c>
      <c r="B1021" s="341" t="str">
        <f t="shared" si="469"/>
        <v/>
      </c>
      <c r="C1021" s="351"/>
      <c r="D1021" s="304" t="str">
        <f t="shared" si="470"/>
        <v/>
      </c>
      <c r="E1021" s="308"/>
      <c r="F1021" s="331">
        <f t="shared" si="465"/>
        <v>0</v>
      </c>
      <c r="G1021" s="331">
        <f t="shared" si="467"/>
        <v>0</v>
      </c>
    </row>
    <row r="1022" spans="1:7" s="326" customFormat="1" ht="24" customHeight="1" x14ac:dyDescent="0.2">
      <c r="A1022" s="341" t="str">
        <f t="shared" si="468"/>
        <v/>
      </c>
      <c r="B1022" s="341" t="str">
        <f t="shared" si="469"/>
        <v/>
      </c>
      <c r="C1022" s="351"/>
      <c r="D1022" s="304" t="str">
        <f t="shared" si="470"/>
        <v/>
      </c>
      <c r="E1022" s="308"/>
      <c r="F1022" s="331">
        <f t="shared" si="465"/>
        <v>0</v>
      </c>
      <c r="G1022" s="331">
        <f t="shared" si="467"/>
        <v>0</v>
      </c>
    </row>
    <row r="1023" spans="1:7" s="326" customFormat="1" ht="24" customHeight="1" x14ac:dyDescent="0.2">
      <c r="A1023" s="341" t="str">
        <f t="shared" si="468"/>
        <v/>
      </c>
      <c r="B1023" s="341" t="str">
        <f t="shared" si="469"/>
        <v/>
      </c>
      <c r="C1023" s="351"/>
      <c r="D1023" s="304" t="str">
        <f t="shared" si="470"/>
        <v/>
      </c>
      <c r="E1023" s="308"/>
      <c r="F1023" s="331">
        <f t="shared" si="465"/>
        <v>0</v>
      </c>
      <c r="G1023" s="331">
        <f t="shared" si="467"/>
        <v>0</v>
      </c>
    </row>
    <row r="1024" spans="1:7" s="326" customFormat="1" ht="24" customHeight="1" x14ac:dyDescent="0.2">
      <c r="A1024" s="341" t="str">
        <f t="shared" si="468"/>
        <v/>
      </c>
      <c r="B1024" s="341" t="str">
        <f t="shared" si="469"/>
        <v/>
      </c>
      <c r="C1024" s="351"/>
      <c r="D1024" s="304" t="str">
        <f t="shared" si="470"/>
        <v/>
      </c>
      <c r="E1024" s="308"/>
      <c r="F1024" s="331">
        <f t="shared" si="465"/>
        <v>0</v>
      </c>
      <c r="G1024" s="331">
        <f t="shared" si="467"/>
        <v>0</v>
      </c>
    </row>
    <row r="1025" spans="1:7" s="326" customFormat="1" ht="24" customHeight="1" x14ac:dyDescent="0.2">
      <c r="A1025" s="341" t="str">
        <f t="shared" si="468"/>
        <v/>
      </c>
      <c r="B1025" s="341" t="str">
        <f t="shared" si="469"/>
        <v/>
      </c>
      <c r="C1025" s="351"/>
      <c r="D1025" s="304" t="str">
        <f t="shared" si="470"/>
        <v/>
      </c>
      <c r="E1025" s="308"/>
      <c r="F1025" s="332">
        <f t="shared" si="465"/>
        <v>0</v>
      </c>
      <c r="G1025" s="331">
        <f t="shared" si="467"/>
        <v>0</v>
      </c>
    </row>
    <row r="1026" spans="1:7" ht="24" customHeight="1" x14ac:dyDescent="0.2">
      <c r="A1026" s="342"/>
      <c r="E1026" s="310"/>
      <c r="F1026" s="325" t="s">
        <v>29</v>
      </c>
      <c r="G1026" s="352">
        <f>SUBTOTAL(9,G1012:G1025)</f>
        <v>0</v>
      </c>
    </row>
    <row r="1027" spans="1:7" ht="24" customHeight="1" x14ac:dyDescent="0.2">
      <c r="A1027" s="342"/>
      <c r="C1027" s="74" t="s">
        <v>603</v>
      </c>
      <c r="E1027" s="310"/>
      <c r="G1027" s="324"/>
    </row>
    <row r="1028" spans="1:7" s="326" customFormat="1" ht="24" customHeight="1" x14ac:dyDescent="0.2">
      <c r="A1028" s="341" t="str">
        <f t="shared" ref="A1028:A1033" si="471">IFERROR(VLOOKUP(C1028,Tabla_Insumos,4,FALSE),"")</f>
        <v/>
      </c>
      <c r="B1028" s="341">
        <f t="shared" ref="B1028:B1033" si="472">IFERROR(VLOOKUP(A1028,Tabla_Indices,5,FALSE),"")</f>
        <v>0</v>
      </c>
      <c r="C1028" s="350"/>
      <c r="D1028" s="306" t="str">
        <f t="shared" ref="D1028:D1033" si="473">IFERROR(VLOOKUP(C1028,Tabla_Insumos,2,FALSE),"")</f>
        <v/>
      </c>
      <c r="E1028" s="305"/>
      <c r="F1028" s="331">
        <f t="shared" ref="F1028:F1035" si="474">IFERROR(VLOOKUP(C1028,Tabla_Insumos,3,FALSE),0)</f>
        <v>0</v>
      </c>
      <c r="G1028" s="331">
        <f>ROUND(E1028*F1028,2)</f>
        <v>0</v>
      </c>
    </row>
    <row r="1029" spans="1:7" s="326" customFormat="1" ht="24" customHeight="1" x14ac:dyDescent="0.2">
      <c r="A1029" s="341" t="str">
        <f t="shared" si="471"/>
        <v/>
      </c>
      <c r="B1029" s="341">
        <f t="shared" si="472"/>
        <v>0</v>
      </c>
      <c r="C1029" s="350"/>
      <c r="D1029" s="306" t="str">
        <f t="shared" si="473"/>
        <v/>
      </c>
      <c r="E1029" s="305"/>
      <c r="F1029" s="331">
        <f t="shared" si="474"/>
        <v>0</v>
      </c>
      <c r="G1029" s="331">
        <f>ROUND(E1029*F1029,2)</f>
        <v>0</v>
      </c>
    </row>
    <row r="1030" spans="1:7" s="326" customFormat="1" ht="24" customHeight="1" x14ac:dyDescent="0.2">
      <c r="A1030" s="341" t="str">
        <f t="shared" si="471"/>
        <v/>
      </c>
      <c r="B1030" s="341">
        <f t="shared" si="472"/>
        <v>0</v>
      </c>
      <c r="C1030" s="350"/>
      <c r="D1030" s="306" t="str">
        <f t="shared" si="473"/>
        <v/>
      </c>
      <c r="E1030" s="305"/>
      <c r="F1030" s="331">
        <f t="shared" si="474"/>
        <v>0</v>
      </c>
      <c r="G1030" s="331">
        <f t="shared" ref="G1030:G1035" si="475">ROUND(E1030*F1030,2)</f>
        <v>0</v>
      </c>
    </row>
    <row r="1031" spans="1:7" s="326" customFormat="1" ht="24" customHeight="1" x14ac:dyDescent="0.2">
      <c r="A1031" s="341" t="str">
        <f t="shared" si="471"/>
        <v/>
      </c>
      <c r="B1031" s="341">
        <f t="shared" si="472"/>
        <v>0</v>
      </c>
      <c r="C1031" s="350"/>
      <c r="D1031" s="306" t="str">
        <f t="shared" si="473"/>
        <v/>
      </c>
      <c r="E1031" s="305"/>
      <c r="F1031" s="331">
        <f t="shared" si="474"/>
        <v>0</v>
      </c>
      <c r="G1031" s="331">
        <f t="shared" si="475"/>
        <v>0</v>
      </c>
    </row>
    <row r="1032" spans="1:7" s="326" customFormat="1" ht="24" customHeight="1" x14ac:dyDescent="0.2">
      <c r="A1032" s="341" t="str">
        <f t="shared" si="471"/>
        <v/>
      </c>
      <c r="B1032" s="341">
        <f t="shared" si="472"/>
        <v>0</v>
      </c>
      <c r="C1032" s="350"/>
      <c r="D1032" s="306" t="str">
        <f t="shared" si="473"/>
        <v/>
      </c>
      <c r="E1032" s="305"/>
      <c r="F1032" s="331">
        <f t="shared" si="474"/>
        <v>0</v>
      </c>
      <c r="G1032" s="331">
        <f t="shared" si="475"/>
        <v>0</v>
      </c>
    </row>
    <row r="1033" spans="1:7" s="326" customFormat="1" ht="24" customHeight="1" x14ac:dyDescent="0.2">
      <c r="A1033" s="341" t="str">
        <f t="shared" si="471"/>
        <v/>
      </c>
      <c r="B1033" s="341">
        <f t="shared" si="472"/>
        <v>0</v>
      </c>
      <c r="C1033" s="350"/>
      <c r="D1033" s="306" t="str">
        <f t="shared" si="473"/>
        <v/>
      </c>
      <c r="E1033" s="305"/>
      <c r="F1033" s="331">
        <f t="shared" si="474"/>
        <v>0</v>
      </c>
      <c r="G1033" s="331">
        <f t="shared" si="475"/>
        <v>0</v>
      </c>
    </row>
    <row r="1034" spans="1:7" s="326" customFormat="1" ht="24" customHeight="1" x14ac:dyDescent="0.2">
      <c r="A1034" s="341" t="str">
        <f t="shared" ref="A1034:A1035" si="476">IFERROR(VLOOKUP(C1034,Tabla_Insumos,4,FALSE),"")</f>
        <v/>
      </c>
      <c r="B1034" s="341">
        <f t="shared" ref="B1034:B1035" si="477">IFERROR(VLOOKUP(A1034,Tabla_Indices,5,FALSE),"")</f>
        <v>0</v>
      </c>
      <c r="C1034" s="351"/>
      <c r="D1034" s="304" t="str">
        <f t="shared" ref="D1034:D1035" si="478">IFERROR(VLOOKUP(C1034,Tabla_Insumos,2,FALSE),"")</f>
        <v/>
      </c>
      <c r="E1034" s="308"/>
      <c r="F1034" s="331">
        <f t="shared" si="474"/>
        <v>0</v>
      </c>
      <c r="G1034" s="331">
        <f t="shared" si="475"/>
        <v>0</v>
      </c>
    </row>
    <row r="1035" spans="1:7" s="326" customFormat="1" ht="24" customHeight="1" x14ac:dyDescent="0.2">
      <c r="A1035" s="341" t="str">
        <f t="shared" si="476"/>
        <v/>
      </c>
      <c r="B1035" s="341">
        <f t="shared" si="477"/>
        <v>0</v>
      </c>
      <c r="C1035" s="351"/>
      <c r="D1035" s="304" t="str">
        <f t="shared" si="478"/>
        <v/>
      </c>
      <c r="E1035" s="308"/>
      <c r="F1035" s="331">
        <f t="shared" si="474"/>
        <v>0</v>
      </c>
      <c r="G1035" s="331">
        <f t="shared" si="475"/>
        <v>0</v>
      </c>
    </row>
    <row r="1036" spans="1:7" ht="24" customHeight="1" x14ac:dyDescent="0.2">
      <c r="A1036" s="342"/>
      <c r="E1036" s="310"/>
      <c r="F1036" s="325" t="s">
        <v>30</v>
      </c>
      <c r="G1036" s="352">
        <f>SUBTOTAL(9,G1028:G1035)</f>
        <v>0</v>
      </c>
    </row>
    <row r="1037" spans="1:7" ht="24" customHeight="1" x14ac:dyDescent="0.2">
      <c r="A1037" s="342"/>
      <c r="C1037" s="74" t="s">
        <v>604</v>
      </c>
      <c r="E1037" s="310"/>
      <c r="G1037" s="324"/>
    </row>
    <row r="1038" spans="1:7" s="326" customFormat="1" ht="24" customHeight="1" x14ac:dyDescent="0.2">
      <c r="A1038" s="341" t="str">
        <f t="shared" ref="A1038:A1039" si="479">IFERROR(VLOOKUP(C1038,Tabla_Insumos,4,FALSE),"")</f>
        <v/>
      </c>
      <c r="B1038" s="341" t="str">
        <f t="shared" ref="B1038:B1039" si="480">IFERROR(VLOOKUP(C1038,Tabla_Insumos,5,FALSE),"")</f>
        <v/>
      </c>
      <c r="C1038" s="350"/>
      <c r="D1038" s="306" t="str">
        <f>IFERROR(VLOOKUP(C1038,Tabla_Insumos,2,FALSE),"")</f>
        <v/>
      </c>
      <c r="E1038" s="305"/>
      <c r="F1038" s="331">
        <f t="shared" ref="F1038:F1046" si="481">IFERROR(VLOOKUP(C1038,Tabla_Insumos,3,FALSE),0)</f>
        <v>0</v>
      </c>
      <c r="G1038" s="331">
        <f t="shared" ref="G1038:G1046" si="482">ROUND(E1038*F1038,2)</f>
        <v>0</v>
      </c>
    </row>
    <row r="1039" spans="1:7" s="326" customFormat="1" ht="24" customHeight="1" x14ac:dyDescent="0.2">
      <c r="A1039" s="341" t="str">
        <f t="shared" si="479"/>
        <v/>
      </c>
      <c r="B1039" s="341" t="str">
        <f t="shared" si="480"/>
        <v/>
      </c>
      <c r="C1039" s="350"/>
      <c r="D1039" s="306" t="str">
        <f>IFERROR(VLOOKUP(C1039,Tabla_Insumos,2,FALSE),"")</f>
        <v/>
      </c>
      <c r="E1039" s="305"/>
      <c r="F1039" s="331">
        <f t="shared" si="481"/>
        <v>0</v>
      </c>
      <c r="G1039" s="331">
        <f t="shared" si="482"/>
        <v>0</v>
      </c>
    </row>
    <row r="1040" spans="1:7" s="326" customFormat="1" ht="24" customHeight="1" x14ac:dyDescent="0.2">
      <c r="A1040" s="341" t="str">
        <f t="shared" ref="A1040:A1046" si="483">IFERROR(VLOOKUP(C1040,Tabla_Insumos,4,FALSE),"")</f>
        <v/>
      </c>
      <c r="B1040" s="341" t="str">
        <f t="shared" ref="B1040:B1046" si="484">IFERROR(VLOOKUP(C1040,Tabla_Insumos,5,FALSE),"")</f>
        <v/>
      </c>
      <c r="C1040" s="351"/>
      <c r="D1040" s="304" t="str">
        <f t="shared" ref="D1040:D1046" si="485">IFERROR(VLOOKUP(C1040,Tabla_Insumos,2,FALSE),"")</f>
        <v/>
      </c>
      <c r="E1040" s="308"/>
      <c r="F1040" s="331">
        <f t="shared" si="481"/>
        <v>0</v>
      </c>
      <c r="G1040" s="331">
        <f t="shared" si="482"/>
        <v>0</v>
      </c>
    </row>
    <row r="1041" spans="1:7" s="326" customFormat="1" ht="24" customHeight="1" x14ac:dyDescent="0.2">
      <c r="A1041" s="341" t="str">
        <f t="shared" si="483"/>
        <v/>
      </c>
      <c r="B1041" s="341" t="str">
        <f t="shared" si="484"/>
        <v/>
      </c>
      <c r="C1041" s="351"/>
      <c r="D1041" s="304" t="str">
        <f t="shared" si="485"/>
        <v/>
      </c>
      <c r="E1041" s="308"/>
      <c r="F1041" s="331">
        <f t="shared" si="481"/>
        <v>0</v>
      </c>
      <c r="G1041" s="331">
        <f t="shared" si="482"/>
        <v>0</v>
      </c>
    </row>
    <row r="1042" spans="1:7" s="326" customFormat="1" ht="24" customHeight="1" x14ac:dyDescent="0.2">
      <c r="A1042" s="341" t="str">
        <f t="shared" si="483"/>
        <v/>
      </c>
      <c r="B1042" s="341" t="str">
        <f t="shared" si="484"/>
        <v/>
      </c>
      <c r="C1042" s="351"/>
      <c r="D1042" s="304" t="str">
        <f t="shared" si="485"/>
        <v/>
      </c>
      <c r="E1042" s="308"/>
      <c r="F1042" s="331">
        <f t="shared" si="481"/>
        <v>0</v>
      </c>
      <c r="G1042" s="331">
        <f t="shared" si="482"/>
        <v>0</v>
      </c>
    </row>
    <row r="1043" spans="1:7" s="326" customFormat="1" ht="24" customHeight="1" x14ac:dyDescent="0.2">
      <c r="A1043" s="341" t="str">
        <f t="shared" si="483"/>
        <v/>
      </c>
      <c r="B1043" s="341" t="str">
        <f t="shared" si="484"/>
        <v/>
      </c>
      <c r="C1043" s="351"/>
      <c r="D1043" s="304" t="str">
        <f t="shared" si="485"/>
        <v/>
      </c>
      <c r="E1043" s="308"/>
      <c r="F1043" s="331">
        <f t="shared" si="481"/>
        <v>0</v>
      </c>
      <c r="G1043" s="331">
        <f t="shared" si="482"/>
        <v>0</v>
      </c>
    </row>
    <row r="1044" spans="1:7" s="326" customFormat="1" ht="24" customHeight="1" x14ac:dyDescent="0.2">
      <c r="A1044" s="341" t="str">
        <f t="shared" si="483"/>
        <v/>
      </c>
      <c r="B1044" s="341" t="str">
        <f t="shared" si="484"/>
        <v/>
      </c>
      <c r="C1044" s="351"/>
      <c r="D1044" s="304" t="str">
        <f t="shared" si="485"/>
        <v/>
      </c>
      <c r="E1044" s="308"/>
      <c r="F1044" s="331">
        <f t="shared" si="481"/>
        <v>0</v>
      </c>
      <c r="G1044" s="331">
        <f t="shared" si="482"/>
        <v>0</v>
      </c>
    </row>
    <row r="1045" spans="1:7" s="326" customFormat="1" ht="24" customHeight="1" x14ac:dyDescent="0.2">
      <c r="A1045" s="341" t="str">
        <f t="shared" si="483"/>
        <v/>
      </c>
      <c r="B1045" s="341" t="str">
        <f t="shared" si="484"/>
        <v/>
      </c>
      <c r="C1045" s="351"/>
      <c r="D1045" s="304" t="str">
        <f t="shared" si="485"/>
        <v/>
      </c>
      <c r="E1045" s="308"/>
      <c r="F1045" s="331">
        <f t="shared" si="481"/>
        <v>0</v>
      </c>
      <c r="G1045" s="331">
        <f t="shared" si="482"/>
        <v>0</v>
      </c>
    </row>
    <row r="1046" spans="1:7" s="326" customFormat="1" ht="24" customHeight="1" x14ac:dyDescent="0.2">
      <c r="A1046" s="341" t="str">
        <f t="shared" si="483"/>
        <v/>
      </c>
      <c r="B1046" s="341" t="str">
        <f t="shared" si="484"/>
        <v/>
      </c>
      <c r="C1046" s="351"/>
      <c r="D1046" s="304" t="str">
        <f t="shared" si="485"/>
        <v/>
      </c>
      <c r="E1046" s="308"/>
      <c r="F1046" s="331">
        <f t="shared" si="481"/>
        <v>0</v>
      </c>
      <c r="G1046" s="331">
        <f t="shared" si="482"/>
        <v>0</v>
      </c>
    </row>
    <row r="1047" spans="1:7" ht="24" customHeight="1" x14ac:dyDescent="0.2">
      <c r="A1047" s="343"/>
      <c r="E1047" s="310"/>
      <c r="F1047" s="325" t="s">
        <v>31</v>
      </c>
      <c r="G1047" s="352">
        <f>SUBTOTAL(9,G1038:G1046)</f>
        <v>0</v>
      </c>
    </row>
    <row r="1048" spans="1:7" ht="24" customHeight="1" x14ac:dyDescent="0.2">
      <c r="A1048" s="342"/>
      <c r="E1048" s="310"/>
      <c r="G1048" s="324"/>
    </row>
    <row r="1049" spans="1:7" ht="24" customHeight="1" x14ac:dyDescent="0.2">
      <c r="A1049" s="344" t="str">
        <f>B1007</f>
        <v/>
      </c>
      <c r="B1049" s="131" t="str">
        <f>C1007</f>
        <v/>
      </c>
      <c r="C1049" s="327"/>
      <c r="D1049" s="327" t="s">
        <v>32</v>
      </c>
      <c r="E1049" s="328"/>
      <c r="F1049" s="355" t="s">
        <v>33</v>
      </c>
      <c r="G1049" s="356">
        <f>SUBTOTAL(9,G1012:G1048)</f>
        <v>0</v>
      </c>
    </row>
    <row r="1051" spans="1:7" ht="24" customHeight="1" x14ac:dyDescent="0.2">
      <c r="A1051" s="333" t="s">
        <v>35</v>
      </c>
      <c r="B1051" s="334"/>
      <c r="C1051" s="133"/>
      <c r="D1051" s="133"/>
      <c r="E1051" s="133"/>
      <c r="F1051" s="133"/>
      <c r="G1051" s="345"/>
    </row>
    <row r="1052" spans="1:7" ht="24" customHeight="1" x14ac:dyDescent="0.2">
      <c r="A1052" s="336" t="s">
        <v>600</v>
      </c>
      <c r="B1052" s="337" t="str">
        <f>Comitente</f>
        <v>Dirección de Recursos Energéticos</v>
      </c>
      <c r="C1052" s="346"/>
      <c r="D1052" s="74"/>
      <c r="E1052" s="74"/>
      <c r="F1052" s="320"/>
      <c r="G1052" s="321"/>
    </row>
    <row r="1053" spans="1:7" ht="24" customHeight="1" x14ac:dyDescent="0.2">
      <c r="A1053" s="336" t="s">
        <v>601</v>
      </c>
      <c r="B1053" s="337">
        <f>Contratista</f>
        <v>0</v>
      </c>
      <c r="C1053" s="347"/>
      <c r="D1053" s="347"/>
      <c r="E1053" s="347"/>
      <c r="F1053" s="320"/>
      <c r="G1053" s="321"/>
    </row>
    <row r="1054" spans="1:7" ht="24" customHeight="1" x14ac:dyDescent="0.2">
      <c r="A1054" s="336" t="s">
        <v>22</v>
      </c>
      <c r="B1054" s="337" t="str">
        <f>Obra</f>
        <v>REFACCIÓN Y ACONDICIONAMIENTO DE INSTALACIONES ELÉCTRICAS EN EL CENTRO DE OPERACIONES DE LA PRESA QUEBRADA DE ULLUM</v>
      </c>
      <c r="C1054" s="347"/>
      <c r="D1054" s="347"/>
      <c r="E1054" s="347"/>
      <c r="F1054" s="320" t="s">
        <v>36</v>
      </c>
      <c r="G1054" s="348">
        <f>Fecha_Base</f>
        <v>0</v>
      </c>
    </row>
    <row r="1055" spans="1:7" ht="24" customHeight="1" x14ac:dyDescent="0.2">
      <c r="A1055" s="338" t="s">
        <v>599</v>
      </c>
      <c r="B1055" s="151" t="str">
        <f>Ubicación</f>
        <v>Dpto. Ullum</v>
      </c>
      <c r="C1055" s="74"/>
      <c r="E1055" s="310"/>
      <c r="G1055" s="324"/>
    </row>
    <row r="1056" spans="1:7" ht="24" customHeight="1" x14ac:dyDescent="0.2">
      <c r="A1056" s="338" t="s">
        <v>37</v>
      </c>
      <c r="B1056" s="322" t="str">
        <f>IFERROR(VALUE(LEFT(B1057,FIND(".",B1057)-1)),"")</f>
        <v/>
      </c>
      <c r="C1056" s="70" t="str">
        <f>IFERROR(VLOOKUP(B1056,Tabla_CyP,2,FALSE),"")</f>
        <v/>
      </c>
      <c r="E1056" s="310"/>
      <c r="G1056" s="324"/>
    </row>
    <row r="1057" spans="1:7" ht="24" customHeight="1" x14ac:dyDescent="0.2">
      <c r="A1057" s="338" t="s">
        <v>23</v>
      </c>
      <c r="B1057" s="323" t="str">
        <f>IFERROR(VLOOKUP(COUNTIF($A$1:A1057,"ANALISIS DE PRECIOS"),Tabla_NumeroItem,2,FALSE),"")</f>
        <v/>
      </c>
      <c r="C1057" s="70" t="str">
        <f>IFERROR(VLOOKUP(B1057,Tabla_CyP,2,FALSE),"")</f>
        <v/>
      </c>
      <c r="E1057" s="310"/>
      <c r="F1057" s="320" t="s">
        <v>24</v>
      </c>
      <c r="G1057" s="324" t="str">
        <f>IFERROR(VLOOKUP(B1057,Tabla_CyP,4,FALSE),"")</f>
        <v/>
      </c>
    </row>
    <row r="1058" spans="1:7" ht="24" customHeight="1" x14ac:dyDescent="0.2">
      <c r="A1058" s="338"/>
      <c r="B1058" s="151"/>
      <c r="E1058" s="310"/>
      <c r="G1058" s="324"/>
    </row>
    <row r="1059" spans="1:7" ht="24" customHeight="1" x14ac:dyDescent="0.2">
      <c r="A1059" s="402" t="s">
        <v>505</v>
      </c>
      <c r="B1059" s="403"/>
      <c r="C1059" s="404" t="s">
        <v>0</v>
      </c>
      <c r="D1059" s="404" t="s">
        <v>25</v>
      </c>
      <c r="E1059" s="406" t="s">
        <v>26</v>
      </c>
      <c r="F1059" s="400" t="s">
        <v>27</v>
      </c>
      <c r="G1059" s="400" t="s">
        <v>28</v>
      </c>
    </row>
    <row r="1060" spans="1:7" ht="24" customHeight="1" x14ac:dyDescent="0.2">
      <c r="A1060" s="339" t="s">
        <v>506</v>
      </c>
      <c r="B1060" s="339" t="s">
        <v>507</v>
      </c>
      <c r="C1060" s="405"/>
      <c r="D1060" s="405"/>
      <c r="E1060" s="407"/>
      <c r="F1060" s="401"/>
      <c r="G1060" s="401"/>
    </row>
    <row r="1061" spans="1:7" ht="24" customHeight="1" x14ac:dyDescent="0.2">
      <c r="A1061" s="318"/>
      <c r="B1061" s="340"/>
      <c r="C1061" s="97" t="s">
        <v>602</v>
      </c>
      <c r="D1061" s="327"/>
      <c r="E1061" s="328"/>
      <c r="F1061" s="329"/>
      <c r="G1061" s="330"/>
    </row>
    <row r="1062" spans="1:7" s="326" customFormat="1" ht="24" customHeight="1" x14ac:dyDescent="0.2">
      <c r="A1062" s="341" t="str">
        <f t="shared" ref="A1062:A1065" si="486">IFERROR(VLOOKUP(C1062,Tabla_Insumos,4,FALSE),"")</f>
        <v/>
      </c>
      <c r="B1062" s="341" t="str">
        <f>IFERROR(VLOOKUP(C1062,Tabla_Insumos,5,FALSE),"")</f>
        <v/>
      </c>
      <c r="C1062" s="354"/>
      <c r="D1062" s="306" t="str">
        <f t="shared" ref="D1062:D1065" si="487">IFERROR(VLOOKUP(C1062,Tabla_Insumos,2,FALSE),"")</f>
        <v/>
      </c>
      <c r="E1062" s="305"/>
      <c r="F1062" s="331">
        <f t="shared" ref="F1062:F1075" si="488">IFERROR(VLOOKUP(C1062,Tabla_Insumos,3,FALSE),0)</f>
        <v>0</v>
      </c>
      <c r="G1062" s="331">
        <f>ROUND(E1062*F1062,2)</f>
        <v>0</v>
      </c>
    </row>
    <row r="1063" spans="1:7" s="326" customFormat="1" ht="24" customHeight="1" x14ac:dyDescent="0.2">
      <c r="A1063" s="341" t="str">
        <f t="shared" si="486"/>
        <v/>
      </c>
      <c r="B1063" s="341" t="str">
        <f t="shared" ref="B1063:B1065" si="489">IFERROR(VLOOKUP(C1063,Tabla_Insumos,5,FALSE),"")</f>
        <v/>
      </c>
      <c r="C1063" s="354"/>
      <c r="D1063" s="306" t="str">
        <f t="shared" si="487"/>
        <v/>
      </c>
      <c r="E1063" s="305"/>
      <c r="F1063" s="331">
        <f t="shared" si="488"/>
        <v>0</v>
      </c>
      <c r="G1063" s="331">
        <f t="shared" ref="G1063:G1075" si="490">ROUND(E1063*F1063,2)</f>
        <v>0</v>
      </c>
    </row>
    <row r="1064" spans="1:7" s="326" customFormat="1" ht="24" customHeight="1" x14ac:dyDescent="0.2">
      <c r="A1064" s="341" t="str">
        <f t="shared" si="486"/>
        <v/>
      </c>
      <c r="B1064" s="341" t="str">
        <f t="shared" si="489"/>
        <v/>
      </c>
      <c r="C1064" s="354"/>
      <c r="D1064" s="306" t="str">
        <f t="shared" si="487"/>
        <v/>
      </c>
      <c r="E1064" s="305"/>
      <c r="F1064" s="331">
        <f t="shared" si="488"/>
        <v>0</v>
      </c>
      <c r="G1064" s="331">
        <f t="shared" si="490"/>
        <v>0</v>
      </c>
    </row>
    <row r="1065" spans="1:7" s="326" customFormat="1" ht="24" customHeight="1" x14ac:dyDescent="0.2">
      <c r="A1065" s="341" t="str">
        <f t="shared" si="486"/>
        <v/>
      </c>
      <c r="B1065" s="341" t="str">
        <f t="shared" si="489"/>
        <v/>
      </c>
      <c r="C1065" s="354"/>
      <c r="D1065" s="306" t="str">
        <f t="shared" si="487"/>
        <v/>
      </c>
      <c r="E1065" s="305"/>
      <c r="F1065" s="331">
        <f t="shared" si="488"/>
        <v>0</v>
      </c>
      <c r="G1065" s="331">
        <f t="shared" si="490"/>
        <v>0</v>
      </c>
    </row>
    <row r="1066" spans="1:7" s="326" customFormat="1" ht="24" customHeight="1" x14ac:dyDescent="0.2">
      <c r="A1066" s="341" t="str">
        <f t="shared" ref="A1066:A1075" si="491">IFERROR(VLOOKUP(C1066,Tabla_Insumos,4,FALSE),"")</f>
        <v/>
      </c>
      <c r="B1066" s="341" t="str">
        <f t="shared" ref="B1066:B1075" si="492">IFERROR(VLOOKUP(C1066,Tabla_Insumos,5,FALSE),"")</f>
        <v/>
      </c>
      <c r="C1066" s="351"/>
      <c r="D1066" s="304" t="str">
        <f t="shared" ref="D1066:D1075" si="493">IFERROR(VLOOKUP(C1066,Tabla_Insumos,2,FALSE),"")</f>
        <v/>
      </c>
      <c r="E1066" s="308"/>
      <c r="F1066" s="331">
        <f t="shared" si="488"/>
        <v>0</v>
      </c>
      <c r="G1066" s="331">
        <f t="shared" si="490"/>
        <v>0</v>
      </c>
    </row>
    <row r="1067" spans="1:7" s="326" customFormat="1" ht="24" customHeight="1" x14ac:dyDescent="0.2">
      <c r="A1067" s="341" t="str">
        <f t="shared" si="491"/>
        <v/>
      </c>
      <c r="B1067" s="341" t="str">
        <f t="shared" si="492"/>
        <v/>
      </c>
      <c r="C1067" s="351"/>
      <c r="D1067" s="304" t="str">
        <f t="shared" si="493"/>
        <v/>
      </c>
      <c r="E1067" s="308"/>
      <c r="F1067" s="331">
        <f t="shared" si="488"/>
        <v>0</v>
      </c>
      <c r="G1067" s="331">
        <f t="shared" si="490"/>
        <v>0</v>
      </c>
    </row>
    <row r="1068" spans="1:7" s="326" customFormat="1" ht="24" customHeight="1" x14ac:dyDescent="0.2">
      <c r="A1068" s="341" t="str">
        <f t="shared" si="491"/>
        <v/>
      </c>
      <c r="B1068" s="341" t="str">
        <f t="shared" si="492"/>
        <v/>
      </c>
      <c r="C1068" s="351"/>
      <c r="D1068" s="304" t="str">
        <f t="shared" si="493"/>
        <v/>
      </c>
      <c r="E1068" s="308"/>
      <c r="F1068" s="331">
        <f t="shared" si="488"/>
        <v>0</v>
      </c>
      <c r="G1068" s="331">
        <f t="shared" si="490"/>
        <v>0</v>
      </c>
    </row>
    <row r="1069" spans="1:7" s="326" customFormat="1" ht="24" customHeight="1" x14ac:dyDescent="0.2">
      <c r="A1069" s="341" t="str">
        <f t="shared" si="491"/>
        <v/>
      </c>
      <c r="B1069" s="341" t="str">
        <f t="shared" si="492"/>
        <v/>
      </c>
      <c r="C1069" s="351"/>
      <c r="D1069" s="304" t="str">
        <f t="shared" si="493"/>
        <v/>
      </c>
      <c r="E1069" s="308"/>
      <c r="F1069" s="331">
        <f t="shared" si="488"/>
        <v>0</v>
      </c>
      <c r="G1069" s="331">
        <f t="shared" si="490"/>
        <v>0</v>
      </c>
    </row>
    <row r="1070" spans="1:7" s="326" customFormat="1" ht="24" customHeight="1" x14ac:dyDescent="0.2">
      <c r="A1070" s="341" t="str">
        <f t="shared" si="491"/>
        <v/>
      </c>
      <c r="B1070" s="341" t="str">
        <f t="shared" si="492"/>
        <v/>
      </c>
      <c r="C1070" s="351"/>
      <c r="D1070" s="304" t="str">
        <f t="shared" si="493"/>
        <v/>
      </c>
      <c r="E1070" s="308"/>
      <c r="F1070" s="331">
        <f t="shared" si="488"/>
        <v>0</v>
      </c>
      <c r="G1070" s="331">
        <f t="shared" si="490"/>
        <v>0</v>
      </c>
    </row>
    <row r="1071" spans="1:7" s="326" customFormat="1" ht="24" customHeight="1" x14ac:dyDescent="0.2">
      <c r="A1071" s="341" t="str">
        <f t="shared" si="491"/>
        <v/>
      </c>
      <c r="B1071" s="341" t="str">
        <f t="shared" si="492"/>
        <v/>
      </c>
      <c r="C1071" s="351"/>
      <c r="D1071" s="304" t="str">
        <f t="shared" si="493"/>
        <v/>
      </c>
      <c r="E1071" s="308"/>
      <c r="F1071" s="331">
        <f t="shared" si="488"/>
        <v>0</v>
      </c>
      <c r="G1071" s="331">
        <f t="shared" si="490"/>
        <v>0</v>
      </c>
    </row>
    <row r="1072" spans="1:7" s="326" customFormat="1" ht="24" customHeight="1" x14ac:dyDescent="0.2">
      <c r="A1072" s="341" t="str">
        <f t="shared" si="491"/>
        <v/>
      </c>
      <c r="B1072" s="341" t="str">
        <f t="shared" si="492"/>
        <v/>
      </c>
      <c r="C1072" s="351"/>
      <c r="D1072" s="304" t="str">
        <f t="shared" si="493"/>
        <v/>
      </c>
      <c r="E1072" s="308"/>
      <c r="F1072" s="331">
        <f t="shared" si="488"/>
        <v>0</v>
      </c>
      <c r="G1072" s="331">
        <f t="shared" si="490"/>
        <v>0</v>
      </c>
    </row>
    <row r="1073" spans="1:7" s="326" customFormat="1" ht="24" customHeight="1" x14ac:dyDescent="0.2">
      <c r="A1073" s="341" t="str">
        <f t="shared" si="491"/>
        <v/>
      </c>
      <c r="B1073" s="341" t="str">
        <f t="shared" si="492"/>
        <v/>
      </c>
      <c r="C1073" s="351"/>
      <c r="D1073" s="304" t="str">
        <f t="shared" si="493"/>
        <v/>
      </c>
      <c r="E1073" s="308"/>
      <c r="F1073" s="331">
        <f t="shared" si="488"/>
        <v>0</v>
      </c>
      <c r="G1073" s="331">
        <f t="shared" si="490"/>
        <v>0</v>
      </c>
    </row>
    <row r="1074" spans="1:7" s="326" customFormat="1" ht="24" customHeight="1" x14ac:dyDescent="0.2">
      <c r="A1074" s="341" t="str">
        <f t="shared" si="491"/>
        <v/>
      </c>
      <c r="B1074" s="341" t="str">
        <f t="shared" si="492"/>
        <v/>
      </c>
      <c r="C1074" s="351"/>
      <c r="D1074" s="304" t="str">
        <f t="shared" si="493"/>
        <v/>
      </c>
      <c r="E1074" s="308"/>
      <c r="F1074" s="331">
        <f t="shared" si="488"/>
        <v>0</v>
      </c>
      <c r="G1074" s="331">
        <f t="shared" si="490"/>
        <v>0</v>
      </c>
    </row>
    <row r="1075" spans="1:7" s="326" customFormat="1" ht="24" customHeight="1" x14ac:dyDescent="0.2">
      <c r="A1075" s="341" t="str">
        <f t="shared" si="491"/>
        <v/>
      </c>
      <c r="B1075" s="341" t="str">
        <f t="shared" si="492"/>
        <v/>
      </c>
      <c r="C1075" s="351"/>
      <c r="D1075" s="304" t="str">
        <f t="shared" si="493"/>
        <v/>
      </c>
      <c r="E1075" s="308"/>
      <c r="F1075" s="332">
        <f t="shared" si="488"/>
        <v>0</v>
      </c>
      <c r="G1075" s="331">
        <f t="shared" si="490"/>
        <v>0</v>
      </c>
    </row>
    <row r="1076" spans="1:7" ht="24" customHeight="1" x14ac:dyDescent="0.2">
      <c r="A1076" s="342"/>
      <c r="E1076" s="310"/>
      <c r="F1076" s="325" t="s">
        <v>29</v>
      </c>
      <c r="G1076" s="352">
        <f>SUBTOTAL(9,G1062:G1075)</f>
        <v>0</v>
      </c>
    </row>
    <row r="1077" spans="1:7" ht="24" customHeight="1" x14ac:dyDescent="0.2">
      <c r="A1077" s="342"/>
      <c r="C1077" s="74" t="s">
        <v>603</v>
      </c>
      <c r="E1077" s="310"/>
      <c r="G1077" s="324"/>
    </row>
    <row r="1078" spans="1:7" s="326" customFormat="1" ht="24" customHeight="1" x14ac:dyDescent="0.2">
      <c r="A1078" s="341" t="str">
        <f t="shared" ref="A1078:A1083" si="494">IFERROR(VLOOKUP(C1078,Tabla_Insumos,4,FALSE),"")</f>
        <v/>
      </c>
      <c r="B1078" s="341">
        <f t="shared" ref="B1078:B1083" si="495">IFERROR(VLOOKUP(A1078,Tabla_Indices,5,FALSE),"")</f>
        <v>0</v>
      </c>
      <c r="C1078" s="350"/>
      <c r="D1078" s="306" t="str">
        <f t="shared" ref="D1078:D1083" si="496">IFERROR(VLOOKUP(C1078,Tabla_Insumos,2,FALSE),"")</f>
        <v/>
      </c>
      <c r="E1078" s="305"/>
      <c r="F1078" s="331">
        <f t="shared" ref="F1078:F1085" si="497">IFERROR(VLOOKUP(C1078,Tabla_Insumos,3,FALSE),0)</f>
        <v>0</v>
      </c>
      <c r="G1078" s="331">
        <f>ROUND(E1078*F1078,2)</f>
        <v>0</v>
      </c>
    </row>
    <row r="1079" spans="1:7" s="326" customFormat="1" ht="24" customHeight="1" x14ac:dyDescent="0.2">
      <c r="A1079" s="341" t="str">
        <f t="shared" si="494"/>
        <v/>
      </c>
      <c r="B1079" s="341">
        <f t="shared" si="495"/>
        <v>0</v>
      </c>
      <c r="C1079" s="350"/>
      <c r="D1079" s="306" t="str">
        <f t="shared" si="496"/>
        <v/>
      </c>
      <c r="E1079" s="305"/>
      <c r="F1079" s="331">
        <f t="shared" si="497"/>
        <v>0</v>
      </c>
      <c r="G1079" s="331">
        <f>ROUND(E1079*F1079,2)</f>
        <v>0</v>
      </c>
    </row>
    <row r="1080" spans="1:7" s="326" customFormat="1" ht="24" customHeight="1" x14ac:dyDescent="0.2">
      <c r="A1080" s="341" t="str">
        <f t="shared" si="494"/>
        <v/>
      </c>
      <c r="B1080" s="341">
        <f t="shared" si="495"/>
        <v>0</v>
      </c>
      <c r="C1080" s="350"/>
      <c r="D1080" s="306" t="str">
        <f t="shared" si="496"/>
        <v/>
      </c>
      <c r="E1080" s="305"/>
      <c r="F1080" s="331">
        <f t="shared" si="497"/>
        <v>0</v>
      </c>
      <c r="G1080" s="331">
        <f t="shared" ref="G1080:G1085" si="498">ROUND(E1080*F1080,2)</f>
        <v>0</v>
      </c>
    </row>
    <row r="1081" spans="1:7" s="326" customFormat="1" ht="24" customHeight="1" x14ac:dyDescent="0.2">
      <c r="A1081" s="341" t="str">
        <f t="shared" si="494"/>
        <v/>
      </c>
      <c r="B1081" s="341">
        <f t="shared" si="495"/>
        <v>0</v>
      </c>
      <c r="C1081" s="350"/>
      <c r="D1081" s="306" t="str">
        <f t="shared" si="496"/>
        <v/>
      </c>
      <c r="E1081" s="305"/>
      <c r="F1081" s="331">
        <f t="shared" si="497"/>
        <v>0</v>
      </c>
      <c r="G1081" s="331">
        <f t="shared" si="498"/>
        <v>0</v>
      </c>
    </row>
    <row r="1082" spans="1:7" s="326" customFormat="1" ht="24" customHeight="1" x14ac:dyDescent="0.2">
      <c r="A1082" s="341" t="str">
        <f t="shared" si="494"/>
        <v/>
      </c>
      <c r="B1082" s="341">
        <f t="shared" si="495"/>
        <v>0</v>
      </c>
      <c r="C1082" s="350"/>
      <c r="D1082" s="306" t="str">
        <f t="shared" si="496"/>
        <v/>
      </c>
      <c r="E1082" s="305"/>
      <c r="F1082" s="331">
        <f t="shared" si="497"/>
        <v>0</v>
      </c>
      <c r="G1082" s="331">
        <f t="shared" si="498"/>
        <v>0</v>
      </c>
    </row>
    <row r="1083" spans="1:7" s="326" customFormat="1" ht="24" customHeight="1" x14ac:dyDescent="0.2">
      <c r="A1083" s="341" t="str">
        <f t="shared" si="494"/>
        <v/>
      </c>
      <c r="B1083" s="341">
        <f t="shared" si="495"/>
        <v>0</v>
      </c>
      <c r="C1083" s="350"/>
      <c r="D1083" s="306" t="str">
        <f t="shared" si="496"/>
        <v/>
      </c>
      <c r="E1083" s="305"/>
      <c r="F1083" s="331">
        <f t="shared" si="497"/>
        <v>0</v>
      </c>
      <c r="G1083" s="331">
        <f t="shared" si="498"/>
        <v>0</v>
      </c>
    </row>
    <row r="1084" spans="1:7" s="326" customFormat="1" ht="24" customHeight="1" x14ac:dyDescent="0.2">
      <c r="A1084" s="341" t="str">
        <f t="shared" ref="A1084:A1085" si="499">IFERROR(VLOOKUP(C1084,Tabla_Insumos,4,FALSE),"")</f>
        <v/>
      </c>
      <c r="B1084" s="341">
        <f t="shared" ref="B1084:B1085" si="500">IFERROR(VLOOKUP(A1084,Tabla_Indices,5,FALSE),"")</f>
        <v>0</v>
      </c>
      <c r="C1084" s="351"/>
      <c r="D1084" s="304" t="str">
        <f t="shared" ref="D1084:D1085" si="501">IFERROR(VLOOKUP(C1084,Tabla_Insumos,2,FALSE),"")</f>
        <v/>
      </c>
      <c r="E1084" s="308"/>
      <c r="F1084" s="331">
        <f t="shared" si="497"/>
        <v>0</v>
      </c>
      <c r="G1084" s="331">
        <f t="shared" si="498"/>
        <v>0</v>
      </c>
    </row>
    <row r="1085" spans="1:7" s="326" customFormat="1" ht="24" customHeight="1" x14ac:dyDescent="0.2">
      <c r="A1085" s="341" t="str">
        <f t="shared" si="499"/>
        <v/>
      </c>
      <c r="B1085" s="341">
        <f t="shared" si="500"/>
        <v>0</v>
      </c>
      <c r="C1085" s="351"/>
      <c r="D1085" s="304" t="str">
        <f t="shared" si="501"/>
        <v/>
      </c>
      <c r="E1085" s="308"/>
      <c r="F1085" s="331">
        <f t="shared" si="497"/>
        <v>0</v>
      </c>
      <c r="G1085" s="331">
        <f t="shared" si="498"/>
        <v>0</v>
      </c>
    </row>
    <row r="1086" spans="1:7" ht="24" customHeight="1" x14ac:dyDescent="0.2">
      <c r="A1086" s="342"/>
      <c r="E1086" s="310"/>
      <c r="F1086" s="325" t="s">
        <v>30</v>
      </c>
      <c r="G1086" s="352">
        <f>SUBTOTAL(9,G1078:G1085)</f>
        <v>0</v>
      </c>
    </row>
    <row r="1087" spans="1:7" ht="24" customHeight="1" x14ac:dyDescent="0.2">
      <c r="A1087" s="342"/>
      <c r="C1087" s="74" t="s">
        <v>604</v>
      </c>
      <c r="E1087" s="310"/>
      <c r="G1087" s="324"/>
    </row>
    <row r="1088" spans="1:7" s="326" customFormat="1" ht="24" customHeight="1" x14ac:dyDescent="0.2">
      <c r="A1088" s="341" t="str">
        <f t="shared" ref="A1088:A1089" si="502">IFERROR(VLOOKUP(C1088,Tabla_Insumos,4,FALSE),"")</f>
        <v/>
      </c>
      <c r="B1088" s="341" t="str">
        <f t="shared" ref="B1088:B1089" si="503">IFERROR(VLOOKUP(C1088,Tabla_Insumos,5,FALSE),"")</f>
        <v/>
      </c>
      <c r="C1088" s="350"/>
      <c r="D1088" s="306" t="str">
        <f t="shared" ref="D1088:D1089" si="504">IFERROR(VLOOKUP(C1088,Tabla_Insumos,2,FALSE),"")</f>
        <v/>
      </c>
      <c r="E1088" s="305"/>
      <c r="F1088" s="331">
        <f t="shared" ref="F1088:F1096" si="505">IFERROR(VLOOKUP(C1088,Tabla_Insumos,3,FALSE),0)</f>
        <v>0</v>
      </c>
      <c r="G1088" s="331">
        <f t="shared" ref="G1088:G1096" si="506">ROUND(E1088*F1088,2)</f>
        <v>0</v>
      </c>
    </row>
    <row r="1089" spans="1:7" s="326" customFormat="1" ht="24" customHeight="1" x14ac:dyDescent="0.2">
      <c r="A1089" s="341" t="str">
        <f t="shared" si="502"/>
        <v/>
      </c>
      <c r="B1089" s="341" t="str">
        <f t="shared" si="503"/>
        <v/>
      </c>
      <c r="C1089" s="350"/>
      <c r="D1089" s="306" t="str">
        <f t="shared" si="504"/>
        <v/>
      </c>
      <c r="E1089" s="305"/>
      <c r="F1089" s="331">
        <f t="shared" si="505"/>
        <v>0</v>
      </c>
      <c r="G1089" s="331">
        <f t="shared" si="506"/>
        <v>0</v>
      </c>
    </row>
    <row r="1090" spans="1:7" s="326" customFormat="1" ht="24" customHeight="1" x14ac:dyDescent="0.2">
      <c r="A1090" s="341" t="str">
        <f t="shared" ref="A1090:A1096" si="507">IFERROR(VLOOKUP(C1090,Tabla_Insumos,4,FALSE),"")</f>
        <v/>
      </c>
      <c r="B1090" s="341" t="str">
        <f t="shared" ref="B1090:B1096" si="508">IFERROR(VLOOKUP(C1090,Tabla_Insumos,5,FALSE),"")</f>
        <v/>
      </c>
      <c r="C1090" s="351"/>
      <c r="D1090" s="304" t="str">
        <f t="shared" ref="D1090:D1096" si="509">IFERROR(VLOOKUP(C1090,Tabla_Insumos,2,FALSE),"")</f>
        <v/>
      </c>
      <c r="E1090" s="308"/>
      <c r="F1090" s="331">
        <f t="shared" si="505"/>
        <v>0</v>
      </c>
      <c r="G1090" s="331">
        <f t="shared" si="506"/>
        <v>0</v>
      </c>
    </row>
    <row r="1091" spans="1:7" s="326" customFormat="1" ht="24" customHeight="1" x14ac:dyDescent="0.2">
      <c r="A1091" s="341" t="str">
        <f t="shared" si="507"/>
        <v/>
      </c>
      <c r="B1091" s="341" t="str">
        <f t="shared" si="508"/>
        <v/>
      </c>
      <c r="C1091" s="351"/>
      <c r="D1091" s="304" t="str">
        <f t="shared" si="509"/>
        <v/>
      </c>
      <c r="E1091" s="308"/>
      <c r="F1091" s="331">
        <f t="shared" si="505"/>
        <v>0</v>
      </c>
      <c r="G1091" s="331">
        <f t="shared" si="506"/>
        <v>0</v>
      </c>
    </row>
    <row r="1092" spans="1:7" s="326" customFormat="1" ht="24" customHeight="1" x14ac:dyDescent="0.2">
      <c r="A1092" s="341" t="str">
        <f t="shared" si="507"/>
        <v/>
      </c>
      <c r="B1092" s="341" t="str">
        <f t="shared" si="508"/>
        <v/>
      </c>
      <c r="C1092" s="351"/>
      <c r="D1092" s="304" t="str">
        <f t="shared" si="509"/>
        <v/>
      </c>
      <c r="E1092" s="308"/>
      <c r="F1092" s="331">
        <f t="shared" si="505"/>
        <v>0</v>
      </c>
      <c r="G1092" s="331">
        <f t="shared" si="506"/>
        <v>0</v>
      </c>
    </row>
    <row r="1093" spans="1:7" s="326" customFormat="1" ht="24" customHeight="1" x14ac:dyDescent="0.2">
      <c r="A1093" s="341" t="str">
        <f t="shared" si="507"/>
        <v/>
      </c>
      <c r="B1093" s="341" t="str">
        <f t="shared" si="508"/>
        <v/>
      </c>
      <c r="C1093" s="351"/>
      <c r="D1093" s="304" t="str">
        <f t="shared" si="509"/>
        <v/>
      </c>
      <c r="E1093" s="308"/>
      <c r="F1093" s="331">
        <f t="shared" si="505"/>
        <v>0</v>
      </c>
      <c r="G1093" s="331">
        <f t="shared" si="506"/>
        <v>0</v>
      </c>
    </row>
    <row r="1094" spans="1:7" s="326" customFormat="1" ht="24" customHeight="1" x14ac:dyDescent="0.2">
      <c r="A1094" s="341" t="str">
        <f t="shared" si="507"/>
        <v/>
      </c>
      <c r="B1094" s="341" t="str">
        <f t="shared" si="508"/>
        <v/>
      </c>
      <c r="C1094" s="351"/>
      <c r="D1094" s="304" t="str">
        <f t="shared" si="509"/>
        <v/>
      </c>
      <c r="E1094" s="308"/>
      <c r="F1094" s="331">
        <f t="shared" si="505"/>
        <v>0</v>
      </c>
      <c r="G1094" s="331">
        <f t="shared" si="506"/>
        <v>0</v>
      </c>
    </row>
    <row r="1095" spans="1:7" s="326" customFormat="1" ht="24" customHeight="1" x14ac:dyDescent="0.2">
      <c r="A1095" s="341" t="str">
        <f t="shared" si="507"/>
        <v/>
      </c>
      <c r="B1095" s="341" t="str">
        <f t="shared" si="508"/>
        <v/>
      </c>
      <c r="C1095" s="351"/>
      <c r="D1095" s="304" t="str">
        <f t="shared" si="509"/>
        <v/>
      </c>
      <c r="E1095" s="308"/>
      <c r="F1095" s="331">
        <f t="shared" si="505"/>
        <v>0</v>
      </c>
      <c r="G1095" s="331">
        <f t="shared" si="506"/>
        <v>0</v>
      </c>
    </row>
    <row r="1096" spans="1:7" s="326" customFormat="1" ht="24" customHeight="1" x14ac:dyDescent="0.2">
      <c r="A1096" s="341" t="str">
        <f t="shared" si="507"/>
        <v/>
      </c>
      <c r="B1096" s="341" t="str">
        <f t="shared" si="508"/>
        <v/>
      </c>
      <c r="C1096" s="351"/>
      <c r="D1096" s="304" t="str">
        <f t="shared" si="509"/>
        <v/>
      </c>
      <c r="E1096" s="308"/>
      <c r="F1096" s="331">
        <f t="shared" si="505"/>
        <v>0</v>
      </c>
      <c r="G1096" s="331">
        <f t="shared" si="506"/>
        <v>0</v>
      </c>
    </row>
    <row r="1097" spans="1:7" ht="24" customHeight="1" x14ac:dyDescent="0.2">
      <c r="A1097" s="343"/>
      <c r="E1097" s="310"/>
      <c r="F1097" s="325" t="s">
        <v>31</v>
      </c>
      <c r="G1097" s="352">
        <f>SUBTOTAL(9,G1088:G1096)</f>
        <v>0</v>
      </c>
    </row>
    <row r="1098" spans="1:7" ht="24" customHeight="1" x14ac:dyDescent="0.2">
      <c r="A1098" s="342"/>
      <c r="E1098" s="310"/>
      <c r="G1098" s="324"/>
    </row>
    <row r="1099" spans="1:7" ht="24" customHeight="1" x14ac:dyDescent="0.2">
      <c r="A1099" s="344" t="str">
        <f>B1057</f>
        <v/>
      </c>
      <c r="B1099" s="131" t="str">
        <f>C1057</f>
        <v/>
      </c>
      <c r="C1099" s="327"/>
      <c r="D1099" s="327" t="s">
        <v>32</v>
      </c>
      <c r="E1099" s="328"/>
      <c r="F1099" s="355" t="s">
        <v>33</v>
      </c>
      <c r="G1099" s="356">
        <f>SUBTOTAL(9,G1062:G1098)</f>
        <v>0</v>
      </c>
    </row>
    <row r="1101" spans="1:7" ht="24" customHeight="1" x14ac:dyDescent="0.2">
      <c r="A1101" s="333" t="s">
        <v>35</v>
      </c>
      <c r="B1101" s="334"/>
      <c r="C1101" s="133"/>
      <c r="D1101" s="133"/>
      <c r="E1101" s="133"/>
      <c r="F1101" s="133"/>
      <c r="G1101" s="345"/>
    </row>
    <row r="1102" spans="1:7" ht="24" customHeight="1" x14ac:dyDescent="0.2">
      <c r="A1102" s="336" t="s">
        <v>600</v>
      </c>
      <c r="B1102" s="337" t="str">
        <f>Comitente</f>
        <v>Dirección de Recursos Energéticos</v>
      </c>
      <c r="C1102" s="346"/>
      <c r="D1102" s="74"/>
      <c r="E1102" s="74"/>
      <c r="F1102" s="320"/>
      <c r="G1102" s="321"/>
    </row>
    <row r="1103" spans="1:7" ht="24" customHeight="1" x14ac:dyDescent="0.2">
      <c r="A1103" s="336" t="s">
        <v>601</v>
      </c>
      <c r="B1103" s="337">
        <f>Contratista</f>
        <v>0</v>
      </c>
      <c r="C1103" s="347"/>
      <c r="D1103" s="347"/>
      <c r="E1103" s="347"/>
      <c r="F1103" s="320"/>
      <c r="G1103" s="321"/>
    </row>
    <row r="1104" spans="1:7" ht="24" customHeight="1" x14ac:dyDescent="0.2">
      <c r="A1104" s="336" t="s">
        <v>22</v>
      </c>
      <c r="B1104" s="337" t="str">
        <f>Obra</f>
        <v>REFACCIÓN Y ACONDICIONAMIENTO DE INSTALACIONES ELÉCTRICAS EN EL CENTRO DE OPERACIONES DE LA PRESA QUEBRADA DE ULLUM</v>
      </c>
      <c r="C1104" s="347"/>
      <c r="D1104" s="347"/>
      <c r="E1104" s="347"/>
      <c r="F1104" s="320" t="s">
        <v>36</v>
      </c>
      <c r="G1104" s="348">
        <f>Fecha_Base</f>
        <v>0</v>
      </c>
    </row>
    <row r="1105" spans="1:7" ht="24" customHeight="1" x14ac:dyDescent="0.2">
      <c r="A1105" s="338" t="s">
        <v>599</v>
      </c>
      <c r="B1105" s="151" t="str">
        <f>Ubicación</f>
        <v>Dpto. Ullum</v>
      </c>
      <c r="C1105" s="74"/>
      <c r="E1105" s="310"/>
      <c r="G1105" s="324"/>
    </row>
    <row r="1106" spans="1:7" ht="24" customHeight="1" x14ac:dyDescent="0.2">
      <c r="A1106" s="338" t="s">
        <v>37</v>
      </c>
      <c r="B1106" s="322" t="str">
        <f>IFERROR(VALUE(LEFT(B1107,FIND(".",B1107)-1)),"")</f>
        <v/>
      </c>
      <c r="C1106" s="70" t="str">
        <f>IFERROR(VLOOKUP(B1106,Tabla_CyP,2,FALSE),"")</f>
        <v/>
      </c>
      <c r="E1106" s="310"/>
      <c r="G1106" s="324"/>
    </row>
    <row r="1107" spans="1:7" ht="24" customHeight="1" x14ac:dyDescent="0.2">
      <c r="A1107" s="338" t="s">
        <v>23</v>
      </c>
      <c r="B1107" s="323" t="str">
        <f>IFERROR(VLOOKUP(COUNTIF($A$1:A1107,"ANALISIS DE PRECIOS"),Tabla_NumeroItem,2,FALSE),"")</f>
        <v/>
      </c>
      <c r="C1107" s="70" t="str">
        <f>IFERROR(VLOOKUP(B1107,Tabla_CyP,2,FALSE),"")</f>
        <v/>
      </c>
      <c r="E1107" s="310"/>
      <c r="F1107" s="320" t="s">
        <v>24</v>
      </c>
      <c r="G1107" s="324" t="str">
        <f>IFERROR(VLOOKUP(B1107,Tabla_CyP,4,FALSE),"")</f>
        <v/>
      </c>
    </row>
    <row r="1108" spans="1:7" ht="24" customHeight="1" x14ac:dyDescent="0.2">
      <c r="A1108" s="338"/>
      <c r="B1108" s="151"/>
      <c r="E1108" s="310"/>
      <c r="G1108" s="324"/>
    </row>
    <row r="1109" spans="1:7" ht="24" customHeight="1" x14ac:dyDescent="0.2">
      <c r="A1109" s="402" t="s">
        <v>505</v>
      </c>
      <c r="B1109" s="403"/>
      <c r="C1109" s="404" t="s">
        <v>0</v>
      </c>
      <c r="D1109" s="404" t="s">
        <v>25</v>
      </c>
      <c r="E1109" s="406" t="s">
        <v>26</v>
      </c>
      <c r="F1109" s="400" t="s">
        <v>27</v>
      </c>
      <c r="G1109" s="400" t="s">
        <v>28</v>
      </c>
    </row>
    <row r="1110" spans="1:7" ht="24" customHeight="1" x14ac:dyDescent="0.2">
      <c r="A1110" s="339" t="s">
        <v>506</v>
      </c>
      <c r="B1110" s="339" t="s">
        <v>507</v>
      </c>
      <c r="C1110" s="405"/>
      <c r="D1110" s="405"/>
      <c r="E1110" s="407"/>
      <c r="F1110" s="401"/>
      <c r="G1110" s="401"/>
    </row>
    <row r="1111" spans="1:7" ht="24" customHeight="1" x14ac:dyDescent="0.2">
      <c r="A1111" s="318"/>
      <c r="B1111" s="340"/>
      <c r="C1111" s="97" t="s">
        <v>602</v>
      </c>
      <c r="D1111" s="327"/>
      <c r="E1111" s="328"/>
      <c r="F1111" s="329"/>
      <c r="G1111" s="330"/>
    </row>
    <row r="1112" spans="1:7" s="326" customFormat="1" ht="24" customHeight="1" x14ac:dyDescent="0.2">
      <c r="A1112" s="341" t="str">
        <f t="shared" ref="A1112:A1114" si="510">IFERROR(VLOOKUP(C1112,Tabla_Insumos,4,FALSE),"")</f>
        <v/>
      </c>
      <c r="B1112" s="341" t="str">
        <f>IFERROR(VLOOKUP(C1112,Tabla_Insumos,5,FALSE),"")</f>
        <v/>
      </c>
      <c r="C1112" s="354"/>
      <c r="D1112" s="306" t="str">
        <f t="shared" ref="D1112:D1114" si="511">IFERROR(VLOOKUP(C1112,Tabla_Insumos,2,FALSE),"")</f>
        <v/>
      </c>
      <c r="E1112" s="305"/>
      <c r="F1112" s="331">
        <f t="shared" ref="F1112:F1125" si="512">IFERROR(VLOOKUP(C1112,Tabla_Insumos,3,FALSE),0)</f>
        <v>0</v>
      </c>
      <c r="G1112" s="331">
        <f>ROUND(E1112*F1112,2)</f>
        <v>0</v>
      </c>
    </row>
    <row r="1113" spans="1:7" s="326" customFormat="1" ht="24" customHeight="1" x14ac:dyDescent="0.2">
      <c r="A1113" s="341" t="str">
        <f t="shared" si="510"/>
        <v/>
      </c>
      <c r="B1113" s="341" t="str">
        <f t="shared" ref="B1113:B1114" si="513">IFERROR(VLOOKUP(C1113,Tabla_Insumos,5,FALSE),"")</f>
        <v/>
      </c>
      <c r="C1113" s="354"/>
      <c r="D1113" s="306" t="str">
        <f t="shared" si="511"/>
        <v/>
      </c>
      <c r="E1113" s="305"/>
      <c r="F1113" s="331">
        <f t="shared" si="512"/>
        <v>0</v>
      </c>
      <c r="G1113" s="331">
        <f t="shared" ref="G1113:G1125" si="514">ROUND(E1113*F1113,2)</f>
        <v>0</v>
      </c>
    </row>
    <row r="1114" spans="1:7" s="326" customFormat="1" ht="24" customHeight="1" x14ac:dyDescent="0.2">
      <c r="A1114" s="341" t="str">
        <f t="shared" si="510"/>
        <v/>
      </c>
      <c r="B1114" s="341" t="str">
        <f t="shared" si="513"/>
        <v/>
      </c>
      <c r="C1114" s="354"/>
      <c r="D1114" s="306" t="str">
        <f t="shared" si="511"/>
        <v/>
      </c>
      <c r="E1114" s="305"/>
      <c r="F1114" s="331">
        <f t="shared" si="512"/>
        <v>0</v>
      </c>
      <c r="G1114" s="331">
        <f t="shared" si="514"/>
        <v>0</v>
      </c>
    </row>
    <row r="1115" spans="1:7" s="326" customFormat="1" ht="24" customHeight="1" x14ac:dyDescent="0.2">
      <c r="A1115" s="341" t="str">
        <f t="shared" ref="A1115:A1125" si="515">IFERROR(VLOOKUP(C1115,Tabla_Insumos,4,FALSE),"")</f>
        <v/>
      </c>
      <c r="B1115" s="341" t="str">
        <f t="shared" ref="B1115:B1125" si="516">IFERROR(VLOOKUP(C1115,Tabla_Insumos,5,FALSE),"")</f>
        <v/>
      </c>
      <c r="C1115" s="351"/>
      <c r="D1115" s="304" t="str">
        <f t="shared" ref="D1115:D1125" si="517">IFERROR(VLOOKUP(C1115,Tabla_Insumos,2,FALSE),"")</f>
        <v/>
      </c>
      <c r="E1115" s="308"/>
      <c r="F1115" s="331">
        <f t="shared" si="512"/>
        <v>0</v>
      </c>
      <c r="G1115" s="331">
        <f t="shared" si="514"/>
        <v>0</v>
      </c>
    </row>
    <row r="1116" spans="1:7" s="326" customFormat="1" ht="24" customHeight="1" x14ac:dyDescent="0.2">
      <c r="A1116" s="341" t="str">
        <f t="shared" si="515"/>
        <v/>
      </c>
      <c r="B1116" s="341" t="str">
        <f t="shared" si="516"/>
        <v/>
      </c>
      <c r="C1116" s="351"/>
      <c r="D1116" s="304" t="str">
        <f t="shared" si="517"/>
        <v/>
      </c>
      <c r="E1116" s="308"/>
      <c r="F1116" s="331">
        <f t="shared" si="512"/>
        <v>0</v>
      </c>
      <c r="G1116" s="331">
        <f t="shared" si="514"/>
        <v>0</v>
      </c>
    </row>
    <row r="1117" spans="1:7" s="326" customFormat="1" ht="24" customHeight="1" x14ac:dyDescent="0.2">
      <c r="A1117" s="341" t="str">
        <f t="shared" si="515"/>
        <v/>
      </c>
      <c r="B1117" s="341" t="str">
        <f t="shared" si="516"/>
        <v/>
      </c>
      <c r="C1117" s="351"/>
      <c r="D1117" s="304" t="str">
        <f t="shared" si="517"/>
        <v/>
      </c>
      <c r="E1117" s="308"/>
      <c r="F1117" s="331">
        <f t="shared" si="512"/>
        <v>0</v>
      </c>
      <c r="G1117" s="331">
        <f t="shared" si="514"/>
        <v>0</v>
      </c>
    </row>
    <row r="1118" spans="1:7" s="326" customFormat="1" ht="24" customHeight="1" x14ac:dyDescent="0.2">
      <c r="A1118" s="341" t="str">
        <f t="shared" si="515"/>
        <v/>
      </c>
      <c r="B1118" s="341" t="str">
        <f t="shared" si="516"/>
        <v/>
      </c>
      <c r="C1118" s="351"/>
      <c r="D1118" s="304" t="str">
        <f t="shared" si="517"/>
        <v/>
      </c>
      <c r="E1118" s="308"/>
      <c r="F1118" s="331">
        <f t="shared" si="512"/>
        <v>0</v>
      </c>
      <c r="G1118" s="331">
        <f t="shared" si="514"/>
        <v>0</v>
      </c>
    </row>
    <row r="1119" spans="1:7" s="326" customFormat="1" ht="24" customHeight="1" x14ac:dyDescent="0.2">
      <c r="A1119" s="341" t="str">
        <f t="shared" si="515"/>
        <v/>
      </c>
      <c r="B1119" s="341" t="str">
        <f t="shared" si="516"/>
        <v/>
      </c>
      <c r="C1119" s="351"/>
      <c r="D1119" s="304" t="str">
        <f t="shared" si="517"/>
        <v/>
      </c>
      <c r="E1119" s="308"/>
      <c r="F1119" s="331">
        <f t="shared" si="512"/>
        <v>0</v>
      </c>
      <c r="G1119" s="331">
        <f t="shared" si="514"/>
        <v>0</v>
      </c>
    </row>
    <row r="1120" spans="1:7" s="326" customFormat="1" ht="24" customHeight="1" x14ac:dyDescent="0.2">
      <c r="A1120" s="341" t="str">
        <f t="shared" si="515"/>
        <v/>
      </c>
      <c r="B1120" s="341" t="str">
        <f t="shared" si="516"/>
        <v/>
      </c>
      <c r="C1120" s="351"/>
      <c r="D1120" s="304" t="str">
        <f t="shared" si="517"/>
        <v/>
      </c>
      <c r="E1120" s="308"/>
      <c r="F1120" s="331">
        <f t="shared" si="512"/>
        <v>0</v>
      </c>
      <c r="G1120" s="331">
        <f t="shared" si="514"/>
        <v>0</v>
      </c>
    </row>
    <row r="1121" spans="1:7" s="326" customFormat="1" ht="24" customHeight="1" x14ac:dyDescent="0.2">
      <c r="A1121" s="341" t="str">
        <f t="shared" si="515"/>
        <v/>
      </c>
      <c r="B1121" s="341" t="str">
        <f t="shared" si="516"/>
        <v/>
      </c>
      <c r="C1121" s="351"/>
      <c r="D1121" s="304" t="str">
        <f t="shared" si="517"/>
        <v/>
      </c>
      <c r="E1121" s="308"/>
      <c r="F1121" s="331">
        <f t="shared" si="512"/>
        <v>0</v>
      </c>
      <c r="G1121" s="331">
        <f t="shared" si="514"/>
        <v>0</v>
      </c>
    </row>
    <row r="1122" spans="1:7" s="326" customFormat="1" ht="24" customHeight="1" x14ac:dyDescent="0.2">
      <c r="A1122" s="341" t="str">
        <f t="shared" si="515"/>
        <v/>
      </c>
      <c r="B1122" s="341" t="str">
        <f t="shared" si="516"/>
        <v/>
      </c>
      <c r="C1122" s="351"/>
      <c r="D1122" s="304" t="str">
        <f t="shared" si="517"/>
        <v/>
      </c>
      <c r="E1122" s="308"/>
      <c r="F1122" s="331">
        <f t="shared" si="512"/>
        <v>0</v>
      </c>
      <c r="G1122" s="331">
        <f t="shared" si="514"/>
        <v>0</v>
      </c>
    </row>
    <row r="1123" spans="1:7" s="326" customFormat="1" ht="24" customHeight="1" x14ac:dyDescent="0.2">
      <c r="A1123" s="341" t="str">
        <f t="shared" si="515"/>
        <v/>
      </c>
      <c r="B1123" s="341" t="str">
        <f t="shared" si="516"/>
        <v/>
      </c>
      <c r="C1123" s="351"/>
      <c r="D1123" s="304" t="str">
        <f t="shared" si="517"/>
        <v/>
      </c>
      <c r="E1123" s="308"/>
      <c r="F1123" s="331">
        <f t="shared" si="512"/>
        <v>0</v>
      </c>
      <c r="G1123" s="331">
        <f t="shared" si="514"/>
        <v>0</v>
      </c>
    </row>
    <row r="1124" spans="1:7" s="326" customFormat="1" ht="24" customHeight="1" x14ac:dyDescent="0.2">
      <c r="A1124" s="341" t="str">
        <f t="shared" si="515"/>
        <v/>
      </c>
      <c r="B1124" s="341" t="str">
        <f t="shared" si="516"/>
        <v/>
      </c>
      <c r="C1124" s="351"/>
      <c r="D1124" s="304" t="str">
        <f t="shared" si="517"/>
        <v/>
      </c>
      <c r="E1124" s="308"/>
      <c r="F1124" s="331">
        <f t="shared" si="512"/>
        <v>0</v>
      </c>
      <c r="G1124" s="331">
        <f t="shared" si="514"/>
        <v>0</v>
      </c>
    </row>
    <row r="1125" spans="1:7" s="326" customFormat="1" ht="24" customHeight="1" x14ac:dyDescent="0.2">
      <c r="A1125" s="341" t="str">
        <f t="shared" si="515"/>
        <v/>
      </c>
      <c r="B1125" s="341" t="str">
        <f t="shared" si="516"/>
        <v/>
      </c>
      <c r="C1125" s="351"/>
      <c r="D1125" s="304" t="str">
        <f t="shared" si="517"/>
        <v/>
      </c>
      <c r="E1125" s="308"/>
      <c r="F1125" s="332">
        <f t="shared" si="512"/>
        <v>0</v>
      </c>
      <c r="G1125" s="331">
        <f t="shared" si="514"/>
        <v>0</v>
      </c>
    </row>
    <row r="1126" spans="1:7" ht="24" customHeight="1" x14ac:dyDescent="0.2">
      <c r="A1126" s="342"/>
      <c r="E1126" s="310"/>
      <c r="F1126" s="325" t="s">
        <v>29</v>
      </c>
      <c r="G1126" s="352">
        <f>SUBTOTAL(9,G1112:G1125)</f>
        <v>0</v>
      </c>
    </row>
    <row r="1127" spans="1:7" ht="24" customHeight="1" x14ac:dyDescent="0.2">
      <c r="A1127" s="342"/>
      <c r="C1127" s="74" t="s">
        <v>603</v>
      </c>
      <c r="E1127" s="310"/>
      <c r="G1127" s="324"/>
    </row>
    <row r="1128" spans="1:7" s="326" customFormat="1" ht="24" customHeight="1" x14ac:dyDescent="0.2">
      <c r="A1128" s="341" t="str">
        <f t="shared" ref="A1128:A1133" si="518">IFERROR(VLOOKUP(C1128,Tabla_Insumos,4,FALSE),"")</f>
        <v/>
      </c>
      <c r="B1128" s="341">
        <f t="shared" ref="B1128:B1133" si="519">IFERROR(VLOOKUP(A1128,Tabla_Indices,5,FALSE),"")</f>
        <v>0</v>
      </c>
      <c r="C1128" s="350"/>
      <c r="D1128" s="306" t="str">
        <f t="shared" ref="D1128:D1133" si="520">IFERROR(VLOOKUP(C1128,Tabla_Insumos,2,FALSE),"")</f>
        <v/>
      </c>
      <c r="E1128" s="305"/>
      <c r="F1128" s="331">
        <f t="shared" ref="F1128:F1135" si="521">IFERROR(VLOOKUP(C1128,Tabla_Insumos,3,FALSE),0)</f>
        <v>0</v>
      </c>
      <c r="G1128" s="331">
        <f>ROUND(E1128*F1128,2)</f>
        <v>0</v>
      </c>
    </row>
    <row r="1129" spans="1:7" s="326" customFormat="1" ht="24" customHeight="1" x14ac:dyDescent="0.2">
      <c r="A1129" s="341" t="str">
        <f t="shared" si="518"/>
        <v/>
      </c>
      <c r="B1129" s="341">
        <f t="shared" si="519"/>
        <v>0</v>
      </c>
      <c r="C1129" s="350"/>
      <c r="D1129" s="306" t="str">
        <f t="shared" si="520"/>
        <v/>
      </c>
      <c r="E1129" s="305"/>
      <c r="F1129" s="331">
        <f t="shared" si="521"/>
        <v>0</v>
      </c>
      <c r="G1129" s="331">
        <f>ROUND(E1129*F1129,2)</f>
        <v>0</v>
      </c>
    </row>
    <row r="1130" spans="1:7" s="326" customFormat="1" ht="24" customHeight="1" x14ac:dyDescent="0.2">
      <c r="A1130" s="341" t="str">
        <f t="shared" si="518"/>
        <v/>
      </c>
      <c r="B1130" s="341">
        <f t="shared" si="519"/>
        <v>0</v>
      </c>
      <c r="C1130" s="350"/>
      <c r="D1130" s="306" t="str">
        <f t="shared" si="520"/>
        <v/>
      </c>
      <c r="E1130" s="305"/>
      <c r="F1130" s="331">
        <f t="shared" si="521"/>
        <v>0</v>
      </c>
      <c r="G1130" s="331">
        <f t="shared" ref="G1130:G1135" si="522">ROUND(E1130*F1130,2)</f>
        <v>0</v>
      </c>
    </row>
    <row r="1131" spans="1:7" s="326" customFormat="1" ht="24" customHeight="1" x14ac:dyDescent="0.2">
      <c r="A1131" s="341" t="str">
        <f t="shared" si="518"/>
        <v/>
      </c>
      <c r="B1131" s="341">
        <f t="shared" si="519"/>
        <v>0</v>
      </c>
      <c r="C1131" s="350"/>
      <c r="D1131" s="306" t="str">
        <f t="shared" si="520"/>
        <v/>
      </c>
      <c r="E1131" s="305"/>
      <c r="F1131" s="331">
        <f t="shared" si="521"/>
        <v>0</v>
      </c>
      <c r="G1131" s="331">
        <f t="shared" si="522"/>
        <v>0</v>
      </c>
    </row>
    <row r="1132" spans="1:7" s="326" customFormat="1" ht="24" customHeight="1" x14ac:dyDescent="0.2">
      <c r="A1132" s="341" t="str">
        <f t="shared" si="518"/>
        <v/>
      </c>
      <c r="B1132" s="341">
        <f t="shared" si="519"/>
        <v>0</v>
      </c>
      <c r="C1132" s="350"/>
      <c r="D1132" s="306" t="str">
        <f t="shared" si="520"/>
        <v/>
      </c>
      <c r="E1132" s="305"/>
      <c r="F1132" s="331">
        <f t="shared" si="521"/>
        <v>0</v>
      </c>
      <c r="G1132" s="331">
        <f t="shared" si="522"/>
        <v>0</v>
      </c>
    </row>
    <row r="1133" spans="1:7" s="326" customFormat="1" ht="24" customHeight="1" x14ac:dyDescent="0.2">
      <c r="A1133" s="341" t="str">
        <f t="shared" si="518"/>
        <v/>
      </c>
      <c r="B1133" s="341">
        <f t="shared" si="519"/>
        <v>0</v>
      </c>
      <c r="C1133" s="350"/>
      <c r="D1133" s="306" t="str">
        <f t="shared" si="520"/>
        <v/>
      </c>
      <c r="E1133" s="305"/>
      <c r="F1133" s="331">
        <f t="shared" si="521"/>
        <v>0</v>
      </c>
      <c r="G1133" s="331">
        <f t="shared" si="522"/>
        <v>0</v>
      </c>
    </row>
    <row r="1134" spans="1:7" s="326" customFormat="1" ht="24" customHeight="1" x14ac:dyDescent="0.2">
      <c r="A1134" s="341" t="str">
        <f t="shared" ref="A1134:A1135" si="523">IFERROR(VLOOKUP(C1134,Tabla_Insumos,4,FALSE),"")</f>
        <v/>
      </c>
      <c r="B1134" s="341">
        <f t="shared" ref="B1134:B1135" si="524">IFERROR(VLOOKUP(A1134,Tabla_Indices,5,FALSE),"")</f>
        <v>0</v>
      </c>
      <c r="C1134" s="351"/>
      <c r="D1134" s="304" t="str">
        <f t="shared" ref="D1134:D1135" si="525">IFERROR(VLOOKUP(C1134,Tabla_Insumos,2,FALSE),"")</f>
        <v/>
      </c>
      <c r="E1134" s="308"/>
      <c r="F1134" s="331">
        <f t="shared" si="521"/>
        <v>0</v>
      </c>
      <c r="G1134" s="331">
        <f t="shared" si="522"/>
        <v>0</v>
      </c>
    </row>
    <row r="1135" spans="1:7" s="326" customFormat="1" ht="24" customHeight="1" x14ac:dyDescent="0.2">
      <c r="A1135" s="341" t="str">
        <f t="shared" si="523"/>
        <v/>
      </c>
      <c r="B1135" s="341">
        <f t="shared" si="524"/>
        <v>0</v>
      </c>
      <c r="C1135" s="351"/>
      <c r="D1135" s="304" t="str">
        <f t="shared" si="525"/>
        <v/>
      </c>
      <c r="E1135" s="308"/>
      <c r="F1135" s="331">
        <f t="shared" si="521"/>
        <v>0</v>
      </c>
      <c r="G1135" s="331">
        <f t="shared" si="522"/>
        <v>0</v>
      </c>
    </row>
    <row r="1136" spans="1:7" ht="24" customHeight="1" x14ac:dyDescent="0.2">
      <c r="A1136" s="342"/>
      <c r="E1136" s="310"/>
      <c r="F1136" s="325" t="s">
        <v>30</v>
      </c>
      <c r="G1136" s="352">
        <f>SUBTOTAL(9,G1128:G1135)</f>
        <v>0</v>
      </c>
    </row>
    <row r="1137" spans="1:7" ht="24" customHeight="1" x14ac:dyDescent="0.2">
      <c r="A1137" s="342"/>
      <c r="C1137" s="74" t="s">
        <v>604</v>
      </c>
      <c r="E1137" s="310"/>
      <c r="G1137" s="324"/>
    </row>
    <row r="1138" spans="1:7" s="326" customFormat="1" ht="24" customHeight="1" x14ac:dyDescent="0.2">
      <c r="A1138" s="341" t="str">
        <f t="shared" ref="A1138:A1139" si="526">IFERROR(VLOOKUP(C1138,Tabla_Insumos,4,FALSE),"")</f>
        <v/>
      </c>
      <c r="B1138" s="341" t="str">
        <f t="shared" ref="B1138:B1139" si="527">IFERROR(VLOOKUP(C1138,Tabla_Insumos,5,FALSE),"")</f>
        <v/>
      </c>
      <c r="C1138" s="350"/>
      <c r="D1138" s="306" t="str">
        <f t="shared" ref="D1138:D1139" si="528">IFERROR(VLOOKUP(C1138,Tabla_Insumos,2,FALSE),"")</f>
        <v/>
      </c>
      <c r="E1138" s="305"/>
      <c r="F1138" s="331">
        <f t="shared" ref="F1138:F1146" si="529">IFERROR(VLOOKUP(C1138,Tabla_Insumos,3,FALSE),0)</f>
        <v>0</v>
      </c>
      <c r="G1138" s="331">
        <f t="shared" ref="G1138:G1146" si="530">ROUND(E1138*F1138,2)</f>
        <v>0</v>
      </c>
    </row>
    <row r="1139" spans="1:7" s="326" customFormat="1" ht="24" customHeight="1" x14ac:dyDescent="0.2">
      <c r="A1139" s="341" t="str">
        <f t="shared" si="526"/>
        <v/>
      </c>
      <c r="B1139" s="341" t="str">
        <f t="shared" si="527"/>
        <v/>
      </c>
      <c r="C1139" s="350"/>
      <c r="D1139" s="306" t="str">
        <f t="shared" si="528"/>
        <v/>
      </c>
      <c r="E1139" s="305"/>
      <c r="F1139" s="331">
        <f t="shared" si="529"/>
        <v>0</v>
      </c>
      <c r="G1139" s="331">
        <f t="shared" si="530"/>
        <v>0</v>
      </c>
    </row>
    <row r="1140" spans="1:7" s="326" customFormat="1" ht="24" customHeight="1" x14ac:dyDescent="0.2">
      <c r="A1140" s="341" t="str">
        <f t="shared" ref="A1140:A1146" si="531">IFERROR(VLOOKUP(C1140,Tabla_Insumos,4,FALSE),"")</f>
        <v/>
      </c>
      <c r="B1140" s="341" t="str">
        <f t="shared" ref="B1140:B1146" si="532">IFERROR(VLOOKUP(C1140,Tabla_Insumos,5,FALSE),"")</f>
        <v/>
      </c>
      <c r="C1140" s="351"/>
      <c r="D1140" s="304" t="str">
        <f t="shared" ref="D1140:D1146" si="533">IFERROR(VLOOKUP(C1140,Tabla_Insumos,2,FALSE),"")</f>
        <v/>
      </c>
      <c r="E1140" s="308"/>
      <c r="F1140" s="331">
        <f t="shared" si="529"/>
        <v>0</v>
      </c>
      <c r="G1140" s="331">
        <f t="shared" si="530"/>
        <v>0</v>
      </c>
    </row>
    <row r="1141" spans="1:7" s="326" customFormat="1" ht="24" customHeight="1" x14ac:dyDescent="0.2">
      <c r="A1141" s="341" t="str">
        <f t="shared" si="531"/>
        <v/>
      </c>
      <c r="B1141" s="341" t="str">
        <f t="shared" si="532"/>
        <v/>
      </c>
      <c r="C1141" s="351"/>
      <c r="D1141" s="304" t="str">
        <f t="shared" si="533"/>
        <v/>
      </c>
      <c r="E1141" s="308"/>
      <c r="F1141" s="331">
        <f t="shared" si="529"/>
        <v>0</v>
      </c>
      <c r="G1141" s="331">
        <f t="shared" si="530"/>
        <v>0</v>
      </c>
    </row>
    <row r="1142" spans="1:7" s="326" customFormat="1" ht="24" customHeight="1" x14ac:dyDescent="0.2">
      <c r="A1142" s="341" t="str">
        <f t="shared" si="531"/>
        <v/>
      </c>
      <c r="B1142" s="341" t="str">
        <f t="shared" si="532"/>
        <v/>
      </c>
      <c r="C1142" s="351"/>
      <c r="D1142" s="304" t="str">
        <f t="shared" si="533"/>
        <v/>
      </c>
      <c r="E1142" s="308"/>
      <c r="F1142" s="331">
        <f t="shared" si="529"/>
        <v>0</v>
      </c>
      <c r="G1142" s="331">
        <f t="shared" si="530"/>
        <v>0</v>
      </c>
    </row>
    <row r="1143" spans="1:7" s="326" customFormat="1" ht="24" customHeight="1" x14ac:dyDescent="0.2">
      <c r="A1143" s="341" t="str">
        <f t="shared" si="531"/>
        <v/>
      </c>
      <c r="B1143" s="341" t="str">
        <f t="shared" si="532"/>
        <v/>
      </c>
      <c r="C1143" s="351"/>
      <c r="D1143" s="304" t="str">
        <f t="shared" si="533"/>
        <v/>
      </c>
      <c r="E1143" s="308"/>
      <c r="F1143" s="331">
        <f t="shared" si="529"/>
        <v>0</v>
      </c>
      <c r="G1143" s="331">
        <f t="shared" si="530"/>
        <v>0</v>
      </c>
    </row>
    <row r="1144" spans="1:7" s="326" customFormat="1" ht="24" customHeight="1" x14ac:dyDescent="0.2">
      <c r="A1144" s="341" t="str">
        <f t="shared" si="531"/>
        <v/>
      </c>
      <c r="B1144" s="341" t="str">
        <f t="shared" si="532"/>
        <v/>
      </c>
      <c r="C1144" s="351"/>
      <c r="D1144" s="304" t="str">
        <f t="shared" si="533"/>
        <v/>
      </c>
      <c r="E1144" s="308"/>
      <c r="F1144" s="331">
        <f t="shared" si="529"/>
        <v>0</v>
      </c>
      <c r="G1144" s="331">
        <f t="shared" si="530"/>
        <v>0</v>
      </c>
    </row>
    <row r="1145" spans="1:7" s="326" customFormat="1" ht="24" customHeight="1" x14ac:dyDescent="0.2">
      <c r="A1145" s="341" t="str">
        <f t="shared" si="531"/>
        <v/>
      </c>
      <c r="B1145" s="341" t="str">
        <f t="shared" si="532"/>
        <v/>
      </c>
      <c r="C1145" s="351"/>
      <c r="D1145" s="304" t="str">
        <f t="shared" si="533"/>
        <v/>
      </c>
      <c r="E1145" s="308"/>
      <c r="F1145" s="331">
        <f t="shared" si="529"/>
        <v>0</v>
      </c>
      <c r="G1145" s="331">
        <f t="shared" si="530"/>
        <v>0</v>
      </c>
    </row>
    <row r="1146" spans="1:7" s="326" customFormat="1" ht="24" customHeight="1" x14ac:dyDescent="0.2">
      <c r="A1146" s="341" t="str">
        <f t="shared" si="531"/>
        <v/>
      </c>
      <c r="B1146" s="341" t="str">
        <f t="shared" si="532"/>
        <v/>
      </c>
      <c r="C1146" s="351"/>
      <c r="D1146" s="304" t="str">
        <f t="shared" si="533"/>
        <v/>
      </c>
      <c r="E1146" s="308"/>
      <c r="F1146" s="331">
        <f t="shared" si="529"/>
        <v>0</v>
      </c>
      <c r="G1146" s="331">
        <f t="shared" si="530"/>
        <v>0</v>
      </c>
    </row>
    <row r="1147" spans="1:7" ht="24" customHeight="1" x14ac:dyDescent="0.2">
      <c r="A1147" s="343"/>
      <c r="E1147" s="310"/>
      <c r="F1147" s="325" t="s">
        <v>31</v>
      </c>
      <c r="G1147" s="352">
        <f>SUBTOTAL(9,G1138:G1146)</f>
        <v>0</v>
      </c>
    </row>
    <row r="1148" spans="1:7" ht="24" customHeight="1" x14ac:dyDescent="0.2">
      <c r="A1148" s="342"/>
      <c r="E1148" s="310"/>
      <c r="G1148" s="324"/>
    </row>
    <row r="1149" spans="1:7" ht="24" customHeight="1" x14ac:dyDescent="0.2">
      <c r="A1149" s="344" t="str">
        <f>B1107</f>
        <v/>
      </c>
      <c r="B1149" s="131" t="str">
        <f>C1107</f>
        <v/>
      </c>
      <c r="C1149" s="327"/>
      <c r="D1149" s="327" t="s">
        <v>32</v>
      </c>
      <c r="E1149" s="328"/>
      <c r="F1149" s="355" t="s">
        <v>33</v>
      </c>
      <c r="G1149" s="356">
        <f>SUBTOTAL(9,G1112:G1148)</f>
        <v>0</v>
      </c>
    </row>
    <row r="1151" spans="1:7" ht="24" customHeight="1" x14ac:dyDescent="0.2">
      <c r="A1151" s="333" t="s">
        <v>35</v>
      </c>
      <c r="B1151" s="334"/>
      <c r="C1151" s="133"/>
      <c r="D1151" s="133"/>
      <c r="E1151" s="133"/>
      <c r="F1151" s="133"/>
      <c r="G1151" s="345"/>
    </row>
    <row r="1152" spans="1:7" ht="24" customHeight="1" x14ac:dyDescent="0.2">
      <c r="A1152" s="336" t="s">
        <v>600</v>
      </c>
      <c r="B1152" s="337" t="str">
        <f>Comitente</f>
        <v>Dirección de Recursos Energéticos</v>
      </c>
      <c r="C1152" s="346"/>
      <c r="D1152" s="74"/>
      <c r="E1152" s="74"/>
      <c r="F1152" s="320"/>
      <c r="G1152" s="321"/>
    </row>
    <row r="1153" spans="1:7" ht="24" customHeight="1" x14ac:dyDescent="0.2">
      <c r="A1153" s="336" t="s">
        <v>601</v>
      </c>
      <c r="B1153" s="337">
        <f>Contratista</f>
        <v>0</v>
      </c>
      <c r="C1153" s="347"/>
      <c r="D1153" s="347"/>
      <c r="E1153" s="347"/>
      <c r="F1153" s="320"/>
      <c r="G1153" s="321"/>
    </row>
    <row r="1154" spans="1:7" ht="24" customHeight="1" x14ac:dyDescent="0.2">
      <c r="A1154" s="336" t="s">
        <v>22</v>
      </c>
      <c r="B1154" s="337" t="str">
        <f>Obra</f>
        <v>REFACCIÓN Y ACONDICIONAMIENTO DE INSTALACIONES ELÉCTRICAS EN EL CENTRO DE OPERACIONES DE LA PRESA QUEBRADA DE ULLUM</v>
      </c>
      <c r="C1154" s="347"/>
      <c r="D1154" s="347"/>
      <c r="E1154" s="347"/>
      <c r="F1154" s="320" t="s">
        <v>36</v>
      </c>
      <c r="G1154" s="348">
        <f>Fecha_Base</f>
        <v>0</v>
      </c>
    </row>
    <row r="1155" spans="1:7" ht="24" customHeight="1" x14ac:dyDescent="0.2">
      <c r="A1155" s="338" t="s">
        <v>599</v>
      </c>
      <c r="B1155" s="151" t="str">
        <f>Ubicación</f>
        <v>Dpto. Ullum</v>
      </c>
      <c r="C1155" s="74"/>
      <c r="E1155" s="310"/>
      <c r="G1155" s="324"/>
    </row>
    <row r="1156" spans="1:7" ht="24" customHeight="1" x14ac:dyDescent="0.2">
      <c r="A1156" s="338" t="s">
        <v>37</v>
      </c>
      <c r="B1156" s="322" t="str">
        <f>IFERROR(VALUE(LEFT(B1157,FIND(".",B1157)-1)),"")</f>
        <v/>
      </c>
      <c r="C1156" s="70" t="str">
        <f>IFERROR(VLOOKUP(B1156,Tabla_CyP,2,FALSE),"")</f>
        <v/>
      </c>
      <c r="E1156" s="310"/>
      <c r="G1156" s="324"/>
    </row>
    <row r="1157" spans="1:7" ht="24" customHeight="1" x14ac:dyDescent="0.2">
      <c r="A1157" s="338" t="s">
        <v>23</v>
      </c>
      <c r="B1157" s="323" t="str">
        <f>IFERROR(VLOOKUP(COUNTIF($A$1:A1157,"ANALISIS DE PRECIOS"),Tabla_NumeroItem,2,FALSE),"")</f>
        <v/>
      </c>
      <c r="C1157" s="70" t="str">
        <f>IFERROR(VLOOKUP(B1157,Tabla_CyP,2,FALSE),"")</f>
        <v/>
      </c>
      <c r="E1157" s="310"/>
      <c r="F1157" s="320" t="s">
        <v>24</v>
      </c>
      <c r="G1157" s="324" t="str">
        <f>IFERROR(VLOOKUP(B1157,Tabla_CyP,4,FALSE),"")</f>
        <v/>
      </c>
    </row>
    <row r="1158" spans="1:7" ht="24" customHeight="1" x14ac:dyDescent="0.2">
      <c r="A1158" s="338"/>
      <c r="B1158" s="151"/>
      <c r="E1158" s="310"/>
      <c r="G1158" s="324"/>
    </row>
    <row r="1159" spans="1:7" ht="24" customHeight="1" x14ac:dyDescent="0.2">
      <c r="A1159" s="402" t="s">
        <v>505</v>
      </c>
      <c r="B1159" s="403"/>
      <c r="C1159" s="404" t="s">
        <v>0</v>
      </c>
      <c r="D1159" s="404" t="s">
        <v>25</v>
      </c>
      <c r="E1159" s="406" t="s">
        <v>26</v>
      </c>
      <c r="F1159" s="400" t="s">
        <v>27</v>
      </c>
      <c r="G1159" s="400" t="s">
        <v>28</v>
      </c>
    </row>
    <row r="1160" spans="1:7" ht="24" customHeight="1" x14ac:dyDescent="0.2">
      <c r="A1160" s="339" t="s">
        <v>506</v>
      </c>
      <c r="B1160" s="339" t="s">
        <v>507</v>
      </c>
      <c r="C1160" s="405"/>
      <c r="D1160" s="405"/>
      <c r="E1160" s="407"/>
      <c r="F1160" s="401"/>
      <c r="G1160" s="401"/>
    </row>
    <row r="1161" spans="1:7" ht="24" customHeight="1" x14ac:dyDescent="0.2">
      <c r="A1161" s="318"/>
      <c r="B1161" s="340"/>
      <c r="C1161" s="97" t="s">
        <v>602</v>
      </c>
      <c r="D1161" s="327"/>
      <c r="E1161" s="328"/>
      <c r="F1161" s="329"/>
      <c r="G1161" s="330"/>
    </row>
    <row r="1162" spans="1:7" s="326" customFormat="1" ht="24" customHeight="1" x14ac:dyDescent="0.2">
      <c r="A1162" s="341" t="str">
        <f t="shared" ref="A1162:A1164" si="534">IFERROR(VLOOKUP(C1162,Tabla_Insumos,4,FALSE),"")</f>
        <v/>
      </c>
      <c r="B1162" s="341" t="str">
        <f>IFERROR(VLOOKUP(C1162,Tabla_Insumos,5,FALSE),"")</f>
        <v/>
      </c>
      <c r="C1162" s="354"/>
      <c r="D1162" s="306" t="str">
        <f t="shared" ref="D1162:D1164" si="535">IFERROR(VLOOKUP(C1162,Tabla_Insumos,2,FALSE),"")</f>
        <v/>
      </c>
      <c r="E1162" s="305"/>
      <c r="F1162" s="331">
        <f t="shared" ref="F1162:F1175" si="536">IFERROR(VLOOKUP(C1162,Tabla_Insumos,3,FALSE),0)</f>
        <v>0</v>
      </c>
      <c r="G1162" s="331">
        <f>ROUND(E1162*F1162,2)</f>
        <v>0</v>
      </c>
    </row>
    <row r="1163" spans="1:7" s="326" customFormat="1" ht="24" customHeight="1" x14ac:dyDescent="0.2">
      <c r="A1163" s="341" t="str">
        <f t="shared" si="534"/>
        <v/>
      </c>
      <c r="B1163" s="341" t="str">
        <f t="shared" ref="B1163:B1164" si="537">IFERROR(VLOOKUP(C1163,Tabla_Insumos,5,FALSE),"")</f>
        <v/>
      </c>
      <c r="C1163" s="354"/>
      <c r="D1163" s="306" t="str">
        <f t="shared" si="535"/>
        <v/>
      </c>
      <c r="E1163" s="305"/>
      <c r="F1163" s="331">
        <f t="shared" si="536"/>
        <v>0</v>
      </c>
      <c r="G1163" s="331">
        <f t="shared" ref="G1163:G1175" si="538">ROUND(E1163*F1163,2)</f>
        <v>0</v>
      </c>
    </row>
    <row r="1164" spans="1:7" s="326" customFormat="1" ht="24" customHeight="1" x14ac:dyDescent="0.2">
      <c r="A1164" s="341" t="str">
        <f t="shared" si="534"/>
        <v/>
      </c>
      <c r="B1164" s="341" t="str">
        <f t="shared" si="537"/>
        <v/>
      </c>
      <c r="C1164" s="354"/>
      <c r="D1164" s="306" t="str">
        <f t="shared" si="535"/>
        <v/>
      </c>
      <c r="E1164" s="305"/>
      <c r="F1164" s="331">
        <f t="shared" si="536"/>
        <v>0</v>
      </c>
      <c r="G1164" s="331">
        <f t="shared" si="538"/>
        <v>0</v>
      </c>
    </row>
    <row r="1165" spans="1:7" s="326" customFormat="1" ht="24" customHeight="1" x14ac:dyDescent="0.2">
      <c r="A1165" s="341" t="str">
        <f t="shared" ref="A1165:A1175" si="539">IFERROR(VLOOKUP(C1165,Tabla_Insumos,4,FALSE),"")</f>
        <v/>
      </c>
      <c r="B1165" s="341" t="str">
        <f t="shared" ref="B1165:B1175" si="540">IFERROR(VLOOKUP(C1165,Tabla_Insumos,5,FALSE),"")</f>
        <v/>
      </c>
      <c r="C1165" s="351"/>
      <c r="D1165" s="304" t="str">
        <f t="shared" ref="D1165:D1175" si="541">IFERROR(VLOOKUP(C1165,Tabla_Insumos,2,FALSE),"")</f>
        <v/>
      </c>
      <c r="E1165" s="308"/>
      <c r="F1165" s="331">
        <f t="shared" si="536"/>
        <v>0</v>
      </c>
      <c r="G1165" s="331">
        <f t="shared" si="538"/>
        <v>0</v>
      </c>
    </row>
    <row r="1166" spans="1:7" s="326" customFormat="1" ht="24" customHeight="1" x14ac:dyDescent="0.2">
      <c r="A1166" s="341" t="str">
        <f t="shared" si="539"/>
        <v/>
      </c>
      <c r="B1166" s="341" t="str">
        <f t="shared" si="540"/>
        <v/>
      </c>
      <c r="C1166" s="351"/>
      <c r="D1166" s="304" t="str">
        <f t="shared" si="541"/>
        <v/>
      </c>
      <c r="E1166" s="308"/>
      <c r="F1166" s="331">
        <f t="shared" si="536"/>
        <v>0</v>
      </c>
      <c r="G1166" s="331">
        <f t="shared" si="538"/>
        <v>0</v>
      </c>
    </row>
    <row r="1167" spans="1:7" s="326" customFormat="1" ht="24" customHeight="1" x14ac:dyDescent="0.2">
      <c r="A1167" s="341" t="str">
        <f t="shared" si="539"/>
        <v/>
      </c>
      <c r="B1167" s="341" t="str">
        <f t="shared" si="540"/>
        <v/>
      </c>
      <c r="C1167" s="351"/>
      <c r="D1167" s="304" t="str">
        <f t="shared" si="541"/>
        <v/>
      </c>
      <c r="E1167" s="308"/>
      <c r="F1167" s="331">
        <f t="shared" si="536"/>
        <v>0</v>
      </c>
      <c r="G1167" s="331">
        <f t="shared" si="538"/>
        <v>0</v>
      </c>
    </row>
    <row r="1168" spans="1:7" s="326" customFormat="1" ht="24" customHeight="1" x14ac:dyDescent="0.2">
      <c r="A1168" s="341" t="str">
        <f t="shared" si="539"/>
        <v/>
      </c>
      <c r="B1168" s="341" t="str">
        <f t="shared" si="540"/>
        <v/>
      </c>
      <c r="C1168" s="351"/>
      <c r="D1168" s="304" t="str">
        <f t="shared" si="541"/>
        <v/>
      </c>
      <c r="E1168" s="308"/>
      <c r="F1168" s="331">
        <f t="shared" si="536"/>
        <v>0</v>
      </c>
      <c r="G1168" s="331">
        <f t="shared" si="538"/>
        <v>0</v>
      </c>
    </row>
    <row r="1169" spans="1:7" s="326" customFormat="1" ht="24" customHeight="1" x14ac:dyDescent="0.2">
      <c r="A1169" s="341" t="str">
        <f t="shared" si="539"/>
        <v/>
      </c>
      <c r="B1169" s="341" t="str">
        <f t="shared" si="540"/>
        <v/>
      </c>
      <c r="C1169" s="351"/>
      <c r="D1169" s="304" t="str">
        <f t="shared" si="541"/>
        <v/>
      </c>
      <c r="E1169" s="308"/>
      <c r="F1169" s="331">
        <f t="shared" si="536"/>
        <v>0</v>
      </c>
      <c r="G1169" s="331">
        <f t="shared" si="538"/>
        <v>0</v>
      </c>
    </row>
    <row r="1170" spans="1:7" s="326" customFormat="1" ht="24" customHeight="1" x14ac:dyDescent="0.2">
      <c r="A1170" s="341" t="str">
        <f t="shared" si="539"/>
        <v/>
      </c>
      <c r="B1170" s="341" t="str">
        <f t="shared" si="540"/>
        <v/>
      </c>
      <c r="C1170" s="351"/>
      <c r="D1170" s="304" t="str">
        <f t="shared" si="541"/>
        <v/>
      </c>
      <c r="E1170" s="308"/>
      <c r="F1170" s="331">
        <f t="shared" si="536"/>
        <v>0</v>
      </c>
      <c r="G1170" s="331">
        <f t="shared" si="538"/>
        <v>0</v>
      </c>
    </row>
    <row r="1171" spans="1:7" s="326" customFormat="1" ht="24" customHeight="1" x14ac:dyDescent="0.2">
      <c r="A1171" s="341" t="str">
        <f t="shared" si="539"/>
        <v/>
      </c>
      <c r="B1171" s="341" t="str">
        <f t="shared" si="540"/>
        <v/>
      </c>
      <c r="C1171" s="351"/>
      <c r="D1171" s="304" t="str">
        <f t="shared" si="541"/>
        <v/>
      </c>
      <c r="E1171" s="308"/>
      <c r="F1171" s="331">
        <f t="shared" si="536"/>
        <v>0</v>
      </c>
      <c r="G1171" s="331">
        <f t="shared" si="538"/>
        <v>0</v>
      </c>
    </row>
    <row r="1172" spans="1:7" s="326" customFormat="1" ht="24" customHeight="1" x14ac:dyDescent="0.2">
      <c r="A1172" s="341" t="str">
        <f t="shared" si="539"/>
        <v/>
      </c>
      <c r="B1172" s="341" t="str">
        <f t="shared" si="540"/>
        <v/>
      </c>
      <c r="C1172" s="351"/>
      <c r="D1172" s="304" t="str">
        <f t="shared" si="541"/>
        <v/>
      </c>
      <c r="E1172" s="308"/>
      <c r="F1172" s="331">
        <f t="shared" si="536"/>
        <v>0</v>
      </c>
      <c r="G1172" s="331">
        <f t="shared" si="538"/>
        <v>0</v>
      </c>
    </row>
    <row r="1173" spans="1:7" s="326" customFormat="1" ht="24" customHeight="1" x14ac:dyDescent="0.2">
      <c r="A1173" s="341" t="str">
        <f t="shared" si="539"/>
        <v/>
      </c>
      <c r="B1173" s="341" t="str">
        <f t="shared" si="540"/>
        <v/>
      </c>
      <c r="C1173" s="351"/>
      <c r="D1173" s="304" t="str">
        <f t="shared" si="541"/>
        <v/>
      </c>
      <c r="E1173" s="308"/>
      <c r="F1173" s="331">
        <f t="shared" si="536"/>
        <v>0</v>
      </c>
      <c r="G1173" s="331">
        <f t="shared" si="538"/>
        <v>0</v>
      </c>
    </row>
    <row r="1174" spans="1:7" s="326" customFormat="1" ht="24" customHeight="1" x14ac:dyDescent="0.2">
      <c r="A1174" s="341" t="str">
        <f t="shared" si="539"/>
        <v/>
      </c>
      <c r="B1174" s="341" t="str">
        <f t="shared" si="540"/>
        <v/>
      </c>
      <c r="C1174" s="351"/>
      <c r="D1174" s="304" t="str">
        <f t="shared" si="541"/>
        <v/>
      </c>
      <c r="E1174" s="308"/>
      <c r="F1174" s="331">
        <f t="shared" si="536"/>
        <v>0</v>
      </c>
      <c r="G1174" s="331">
        <f t="shared" si="538"/>
        <v>0</v>
      </c>
    </row>
    <row r="1175" spans="1:7" s="326" customFormat="1" ht="24" customHeight="1" x14ac:dyDescent="0.2">
      <c r="A1175" s="341" t="str">
        <f t="shared" si="539"/>
        <v/>
      </c>
      <c r="B1175" s="341" t="str">
        <f t="shared" si="540"/>
        <v/>
      </c>
      <c r="C1175" s="351"/>
      <c r="D1175" s="304" t="str">
        <f t="shared" si="541"/>
        <v/>
      </c>
      <c r="E1175" s="308"/>
      <c r="F1175" s="332">
        <f t="shared" si="536"/>
        <v>0</v>
      </c>
      <c r="G1175" s="331">
        <f t="shared" si="538"/>
        <v>0</v>
      </c>
    </row>
    <row r="1176" spans="1:7" ht="24" customHeight="1" x14ac:dyDescent="0.2">
      <c r="A1176" s="342"/>
      <c r="E1176" s="310"/>
      <c r="F1176" s="325" t="s">
        <v>29</v>
      </c>
      <c r="G1176" s="352">
        <f>SUBTOTAL(9,G1162:G1175)</f>
        <v>0</v>
      </c>
    </row>
    <row r="1177" spans="1:7" ht="24" customHeight="1" x14ac:dyDescent="0.2">
      <c r="A1177" s="342"/>
      <c r="C1177" s="74" t="s">
        <v>603</v>
      </c>
      <c r="E1177" s="310"/>
      <c r="G1177" s="324"/>
    </row>
    <row r="1178" spans="1:7" s="326" customFormat="1" ht="24" customHeight="1" x14ac:dyDescent="0.2">
      <c r="A1178" s="341" t="str">
        <f t="shared" ref="A1178:A1183" si="542">IFERROR(VLOOKUP(C1178,Tabla_Insumos,4,FALSE),"")</f>
        <v/>
      </c>
      <c r="B1178" s="341">
        <f t="shared" ref="B1178:B1183" si="543">IFERROR(VLOOKUP(A1178,Tabla_Indices,5,FALSE),"")</f>
        <v>0</v>
      </c>
      <c r="C1178" s="350"/>
      <c r="D1178" s="306" t="str">
        <f t="shared" ref="D1178:D1183" si="544">IFERROR(VLOOKUP(C1178,Tabla_Insumos,2,FALSE),"")</f>
        <v/>
      </c>
      <c r="E1178" s="305"/>
      <c r="F1178" s="331">
        <f t="shared" ref="F1178:F1185" si="545">IFERROR(VLOOKUP(C1178,Tabla_Insumos,3,FALSE),0)</f>
        <v>0</v>
      </c>
      <c r="G1178" s="331">
        <f>ROUND(E1178*F1178,2)</f>
        <v>0</v>
      </c>
    </row>
    <row r="1179" spans="1:7" s="326" customFormat="1" ht="24" customHeight="1" x14ac:dyDescent="0.2">
      <c r="A1179" s="341" t="str">
        <f t="shared" si="542"/>
        <v/>
      </c>
      <c r="B1179" s="341">
        <f t="shared" si="543"/>
        <v>0</v>
      </c>
      <c r="C1179" s="350"/>
      <c r="D1179" s="306" t="str">
        <f t="shared" si="544"/>
        <v/>
      </c>
      <c r="E1179" s="305"/>
      <c r="F1179" s="331">
        <f t="shared" si="545"/>
        <v>0</v>
      </c>
      <c r="G1179" s="331">
        <f>ROUND(E1179*F1179,2)</f>
        <v>0</v>
      </c>
    </row>
    <row r="1180" spans="1:7" s="326" customFormat="1" ht="24" customHeight="1" x14ac:dyDescent="0.2">
      <c r="A1180" s="341" t="str">
        <f t="shared" si="542"/>
        <v/>
      </c>
      <c r="B1180" s="341">
        <f t="shared" si="543"/>
        <v>0</v>
      </c>
      <c r="C1180" s="350"/>
      <c r="D1180" s="306" t="str">
        <f t="shared" si="544"/>
        <v/>
      </c>
      <c r="E1180" s="305"/>
      <c r="F1180" s="331">
        <f t="shared" si="545"/>
        <v>0</v>
      </c>
      <c r="G1180" s="331">
        <f t="shared" ref="G1180:G1185" si="546">ROUND(E1180*F1180,2)</f>
        <v>0</v>
      </c>
    </row>
    <row r="1181" spans="1:7" s="326" customFormat="1" ht="24" customHeight="1" x14ac:dyDescent="0.2">
      <c r="A1181" s="341" t="str">
        <f t="shared" si="542"/>
        <v/>
      </c>
      <c r="B1181" s="341">
        <f t="shared" si="543"/>
        <v>0</v>
      </c>
      <c r="C1181" s="350"/>
      <c r="D1181" s="306" t="str">
        <f t="shared" si="544"/>
        <v/>
      </c>
      <c r="E1181" s="305"/>
      <c r="F1181" s="331">
        <f t="shared" si="545"/>
        <v>0</v>
      </c>
      <c r="G1181" s="331">
        <f t="shared" si="546"/>
        <v>0</v>
      </c>
    </row>
    <row r="1182" spans="1:7" s="326" customFormat="1" ht="24" customHeight="1" x14ac:dyDescent="0.2">
      <c r="A1182" s="341" t="str">
        <f t="shared" si="542"/>
        <v/>
      </c>
      <c r="B1182" s="341">
        <f t="shared" si="543"/>
        <v>0</v>
      </c>
      <c r="C1182" s="350"/>
      <c r="D1182" s="306" t="str">
        <f t="shared" si="544"/>
        <v/>
      </c>
      <c r="E1182" s="305"/>
      <c r="F1182" s="331">
        <f t="shared" si="545"/>
        <v>0</v>
      </c>
      <c r="G1182" s="331">
        <f t="shared" si="546"/>
        <v>0</v>
      </c>
    </row>
    <row r="1183" spans="1:7" s="326" customFormat="1" ht="24" customHeight="1" x14ac:dyDescent="0.2">
      <c r="A1183" s="341" t="str">
        <f t="shared" si="542"/>
        <v/>
      </c>
      <c r="B1183" s="341">
        <f t="shared" si="543"/>
        <v>0</v>
      </c>
      <c r="C1183" s="350"/>
      <c r="D1183" s="306" t="str">
        <f t="shared" si="544"/>
        <v/>
      </c>
      <c r="E1183" s="305"/>
      <c r="F1183" s="331">
        <f t="shared" si="545"/>
        <v>0</v>
      </c>
      <c r="G1183" s="331">
        <f t="shared" si="546"/>
        <v>0</v>
      </c>
    </row>
    <row r="1184" spans="1:7" s="326" customFormat="1" ht="24" customHeight="1" x14ac:dyDescent="0.2">
      <c r="A1184" s="341" t="str">
        <f t="shared" ref="A1184:A1185" si="547">IFERROR(VLOOKUP(C1184,Tabla_Insumos,4,FALSE),"")</f>
        <v/>
      </c>
      <c r="B1184" s="341">
        <f t="shared" ref="B1184:B1185" si="548">IFERROR(VLOOKUP(A1184,Tabla_Indices,5,FALSE),"")</f>
        <v>0</v>
      </c>
      <c r="C1184" s="351"/>
      <c r="D1184" s="304" t="str">
        <f t="shared" ref="D1184:D1185" si="549">IFERROR(VLOOKUP(C1184,Tabla_Insumos,2,FALSE),"")</f>
        <v/>
      </c>
      <c r="E1184" s="308"/>
      <c r="F1184" s="331">
        <f t="shared" si="545"/>
        <v>0</v>
      </c>
      <c r="G1184" s="331">
        <f t="shared" si="546"/>
        <v>0</v>
      </c>
    </row>
    <row r="1185" spans="1:7" s="326" customFormat="1" ht="24" customHeight="1" x14ac:dyDescent="0.2">
      <c r="A1185" s="341" t="str">
        <f t="shared" si="547"/>
        <v/>
      </c>
      <c r="B1185" s="341">
        <f t="shared" si="548"/>
        <v>0</v>
      </c>
      <c r="C1185" s="351"/>
      <c r="D1185" s="304" t="str">
        <f t="shared" si="549"/>
        <v/>
      </c>
      <c r="E1185" s="308"/>
      <c r="F1185" s="331">
        <f t="shared" si="545"/>
        <v>0</v>
      </c>
      <c r="G1185" s="331">
        <f t="shared" si="546"/>
        <v>0</v>
      </c>
    </row>
    <row r="1186" spans="1:7" ht="24" customHeight="1" x14ac:dyDescent="0.2">
      <c r="A1186" s="342"/>
      <c r="E1186" s="310"/>
      <c r="F1186" s="325" t="s">
        <v>30</v>
      </c>
      <c r="G1186" s="352">
        <f>SUBTOTAL(9,G1178:G1185)</f>
        <v>0</v>
      </c>
    </row>
    <row r="1187" spans="1:7" ht="24" customHeight="1" x14ac:dyDescent="0.2">
      <c r="A1187" s="342"/>
      <c r="C1187" s="74" t="s">
        <v>604</v>
      </c>
      <c r="E1187" s="310"/>
      <c r="G1187" s="324"/>
    </row>
    <row r="1188" spans="1:7" s="326" customFormat="1" ht="24" customHeight="1" x14ac:dyDescent="0.2">
      <c r="A1188" s="341" t="str">
        <f t="shared" ref="A1188:A1189" si="550">IFERROR(VLOOKUP(C1188,Tabla_Insumos,4,FALSE),"")</f>
        <v/>
      </c>
      <c r="B1188" s="341" t="str">
        <f t="shared" ref="B1188:B1189" si="551">IFERROR(VLOOKUP(C1188,Tabla_Insumos,5,FALSE),"")</f>
        <v/>
      </c>
      <c r="C1188" s="350"/>
      <c r="D1188" s="306" t="str">
        <f t="shared" ref="D1188:D1189" si="552">IFERROR(VLOOKUP(C1188,Tabla_Insumos,2,FALSE),"")</f>
        <v/>
      </c>
      <c r="E1188" s="305"/>
      <c r="F1188" s="331">
        <f t="shared" ref="F1188:F1196" si="553">IFERROR(VLOOKUP(C1188,Tabla_Insumos,3,FALSE),0)</f>
        <v>0</v>
      </c>
      <c r="G1188" s="331">
        <f t="shared" ref="G1188:G1196" si="554">ROUND(E1188*F1188,2)</f>
        <v>0</v>
      </c>
    </row>
    <row r="1189" spans="1:7" s="326" customFormat="1" ht="24" customHeight="1" x14ac:dyDescent="0.2">
      <c r="A1189" s="341" t="str">
        <f t="shared" si="550"/>
        <v/>
      </c>
      <c r="B1189" s="341" t="str">
        <f t="shared" si="551"/>
        <v/>
      </c>
      <c r="C1189" s="350"/>
      <c r="D1189" s="306" t="str">
        <f t="shared" si="552"/>
        <v/>
      </c>
      <c r="E1189" s="305"/>
      <c r="F1189" s="331">
        <f t="shared" si="553"/>
        <v>0</v>
      </c>
      <c r="G1189" s="331">
        <f t="shared" si="554"/>
        <v>0</v>
      </c>
    </row>
    <row r="1190" spans="1:7" s="326" customFormat="1" ht="24" customHeight="1" x14ac:dyDescent="0.2">
      <c r="A1190" s="341" t="str">
        <f t="shared" ref="A1190:A1196" si="555">IFERROR(VLOOKUP(C1190,Tabla_Insumos,4,FALSE),"")</f>
        <v/>
      </c>
      <c r="B1190" s="341" t="str">
        <f t="shared" ref="B1190:B1196" si="556">IFERROR(VLOOKUP(C1190,Tabla_Insumos,5,FALSE),"")</f>
        <v/>
      </c>
      <c r="C1190" s="351"/>
      <c r="D1190" s="304" t="str">
        <f t="shared" ref="D1190:D1196" si="557">IFERROR(VLOOKUP(C1190,Tabla_Insumos,2,FALSE),"")</f>
        <v/>
      </c>
      <c r="E1190" s="308"/>
      <c r="F1190" s="331">
        <f t="shared" si="553"/>
        <v>0</v>
      </c>
      <c r="G1190" s="331">
        <f t="shared" si="554"/>
        <v>0</v>
      </c>
    </row>
    <row r="1191" spans="1:7" s="326" customFormat="1" ht="24" customHeight="1" x14ac:dyDescent="0.2">
      <c r="A1191" s="341" t="str">
        <f t="shared" si="555"/>
        <v/>
      </c>
      <c r="B1191" s="341" t="str">
        <f t="shared" si="556"/>
        <v/>
      </c>
      <c r="C1191" s="351"/>
      <c r="D1191" s="304" t="str">
        <f t="shared" si="557"/>
        <v/>
      </c>
      <c r="E1191" s="308"/>
      <c r="F1191" s="331">
        <f t="shared" si="553"/>
        <v>0</v>
      </c>
      <c r="G1191" s="331">
        <f t="shared" si="554"/>
        <v>0</v>
      </c>
    </row>
    <row r="1192" spans="1:7" s="326" customFormat="1" ht="24" customHeight="1" x14ac:dyDescent="0.2">
      <c r="A1192" s="341" t="str">
        <f t="shared" si="555"/>
        <v/>
      </c>
      <c r="B1192" s="341" t="str">
        <f t="shared" si="556"/>
        <v/>
      </c>
      <c r="C1192" s="351"/>
      <c r="D1192" s="304" t="str">
        <f t="shared" si="557"/>
        <v/>
      </c>
      <c r="E1192" s="308"/>
      <c r="F1192" s="331">
        <f t="shared" si="553"/>
        <v>0</v>
      </c>
      <c r="G1192" s="331">
        <f t="shared" si="554"/>
        <v>0</v>
      </c>
    </row>
    <row r="1193" spans="1:7" s="326" customFormat="1" ht="24" customHeight="1" x14ac:dyDescent="0.2">
      <c r="A1193" s="341" t="str">
        <f t="shared" si="555"/>
        <v/>
      </c>
      <c r="B1193" s="341" t="str">
        <f t="shared" si="556"/>
        <v/>
      </c>
      <c r="C1193" s="351"/>
      <c r="D1193" s="304" t="str">
        <f t="shared" si="557"/>
        <v/>
      </c>
      <c r="E1193" s="308"/>
      <c r="F1193" s="331">
        <f t="shared" si="553"/>
        <v>0</v>
      </c>
      <c r="G1193" s="331">
        <f t="shared" si="554"/>
        <v>0</v>
      </c>
    </row>
    <row r="1194" spans="1:7" s="326" customFormat="1" ht="24" customHeight="1" x14ac:dyDescent="0.2">
      <c r="A1194" s="341" t="str">
        <f t="shared" si="555"/>
        <v/>
      </c>
      <c r="B1194" s="341" t="str">
        <f t="shared" si="556"/>
        <v/>
      </c>
      <c r="C1194" s="351"/>
      <c r="D1194" s="304" t="str">
        <f t="shared" si="557"/>
        <v/>
      </c>
      <c r="E1194" s="308"/>
      <c r="F1194" s="331">
        <f t="shared" si="553"/>
        <v>0</v>
      </c>
      <c r="G1194" s="331">
        <f t="shared" si="554"/>
        <v>0</v>
      </c>
    </row>
    <row r="1195" spans="1:7" s="326" customFormat="1" ht="24" customHeight="1" x14ac:dyDescent="0.2">
      <c r="A1195" s="341" t="str">
        <f t="shared" si="555"/>
        <v/>
      </c>
      <c r="B1195" s="341" t="str">
        <f t="shared" si="556"/>
        <v/>
      </c>
      <c r="C1195" s="351"/>
      <c r="D1195" s="304" t="str">
        <f t="shared" si="557"/>
        <v/>
      </c>
      <c r="E1195" s="308"/>
      <c r="F1195" s="331">
        <f t="shared" si="553"/>
        <v>0</v>
      </c>
      <c r="G1195" s="331">
        <f t="shared" si="554"/>
        <v>0</v>
      </c>
    </row>
    <row r="1196" spans="1:7" s="326" customFormat="1" ht="24" customHeight="1" x14ac:dyDescent="0.2">
      <c r="A1196" s="341" t="str">
        <f t="shared" si="555"/>
        <v/>
      </c>
      <c r="B1196" s="341" t="str">
        <f t="shared" si="556"/>
        <v/>
      </c>
      <c r="C1196" s="351"/>
      <c r="D1196" s="304" t="str">
        <f t="shared" si="557"/>
        <v/>
      </c>
      <c r="E1196" s="308"/>
      <c r="F1196" s="331">
        <f t="shared" si="553"/>
        <v>0</v>
      </c>
      <c r="G1196" s="331">
        <f t="shared" si="554"/>
        <v>0</v>
      </c>
    </row>
    <row r="1197" spans="1:7" ht="24" customHeight="1" x14ac:dyDescent="0.2">
      <c r="A1197" s="343"/>
      <c r="E1197" s="310"/>
      <c r="F1197" s="325" t="s">
        <v>31</v>
      </c>
      <c r="G1197" s="352">
        <f>SUBTOTAL(9,G1188:G1196)</f>
        <v>0</v>
      </c>
    </row>
    <row r="1198" spans="1:7" ht="24" customHeight="1" x14ac:dyDescent="0.2">
      <c r="A1198" s="342"/>
      <c r="E1198" s="310"/>
      <c r="G1198" s="324"/>
    </row>
    <row r="1199" spans="1:7" ht="24" customHeight="1" x14ac:dyDescent="0.2">
      <c r="A1199" s="344" t="str">
        <f>B1157</f>
        <v/>
      </c>
      <c r="B1199" s="131" t="str">
        <f>C1157</f>
        <v/>
      </c>
      <c r="C1199" s="327"/>
      <c r="D1199" s="327" t="s">
        <v>32</v>
      </c>
      <c r="E1199" s="328"/>
      <c r="F1199" s="355" t="s">
        <v>33</v>
      </c>
      <c r="G1199" s="356">
        <f>SUBTOTAL(9,G1162:G1198)</f>
        <v>0</v>
      </c>
    </row>
    <row r="1201" spans="1:7" ht="24" customHeight="1" x14ac:dyDescent="0.2">
      <c r="A1201" s="333" t="s">
        <v>35</v>
      </c>
      <c r="B1201" s="334"/>
      <c r="C1201" s="133"/>
      <c r="D1201" s="133"/>
      <c r="E1201" s="133"/>
      <c r="F1201" s="133"/>
      <c r="G1201" s="345"/>
    </row>
    <row r="1202" spans="1:7" ht="24" customHeight="1" x14ac:dyDescent="0.2">
      <c r="A1202" s="336" t="s">
        <v>600</v>
      </c>
      <c r="B1202" s="337" t="str">
        <f>Comitente</f>
        <v>Dirección de Recursos Energéticos</v>
      </c>
      <c r="C1202" s="346"/>
      <c r="D1202" s="74"/>
      <c r="E1202" s="74"/>
      <c r="F1202" s="320"/>
      <c r="G1202" s="321"/>
    </row>
    <row r="1203" spans="1:7" ht="24" customHeight="1" x14ac:dyDescent="0.2">
      <c r="A1203" s="336" t="s">
        <v>601</v>
      </c>
      <c r="B1203" s="337">
        <f>Contratista</f>
        <v>0</v>
      </c>
      <c r="C1203" s="347"/>
      <c r="D1203" s="347"/>
      <c r="E1203" s="347"/>
      <c r="F1203" s="320"/>
      <c r="G1203" s="321"/>
    </row>
    <row r="1204" spans="1:7" ht="24" customHeight="1" x14ac:dyDescent="0.2">
      <c r="A1204" s="336" t="s">
        <v>22</v>
      </c>
      <c r="B1204" s="337" t="str">
        <f>Obra</f>
        <v>REFACCIÓN Y ACONDICIONAMIENTO DE INSTALACIONES ELÉCTRICAS EN EL CENTRO DE OPERACIONES DE LA PRESA QUEBRADA DE ULLUM</v>
      </c>
      <c r="C1204" s="347"/>
      <c r="D1204" s="347"/>
      <c r="E1204" s="347"/>
      <c r="F1204" s="320" t="s">
        <v>36</v>
      </c>
      <c r="G1204" s="348">
        <f>Fecha_Base</f>
        <v>0</v>
      </c>
    </row>
    <row r="1205" spans="1:7" ht="24" customHeight="1" x14ac:dyDescent="0.2">
      <c r="A1205" s="338" t="s">
        <v>599</v>
      </c>
      <c r="B1205" s="151" t="str">
        <f>Ubicación</f>
        <v>Dpto. Ullum</v>
      </c>
      <c r="C1205" s="74"/>
      <c r="E1205" s="310"/>
      <c r="G1205" s="324"/>
    </row>
    <row r="1206" spans="1:7" ht="24" customHeight="1" x14ac:dyDescent="0.2">
      <c r="A1206" s="338" t="s">
        <v>37</v>
      </c>
      <c r="B1206" s="322" t="str">
        <f>IFERROR(VALUE(LEFT(B1207,FIND(".",B1207)-1)),"")</f>
        <v/>
      </c>
      <c r="C1206" s="70" t="str">
        <f>IFERROR(VLOOKUP(B1206,Tabla_CyP,2,FALSE),"")</f>
        <v/>
      </c>
      <c r="E1206" s="310"/>
      <c r="G1206" s="324"/>
    </row>
    <row r="1207" spans="1:7" ht="24" customHeight="1" x14ac:dyDescent="0.2">
      <c r="A1207" s="338" t="s">
        <v>23</v>
      </c>
      <c r="B1207" s="323" t="str">
        <f>IFERROR(VLOOKUP(COUNTIF($A$1:A1207,"ANALISIS DE PRECIOS"),Tabla_NumeroItem,2,FALSE),"")</f>
        <v/>
      </c>
      <c r="C1207" s="70" t="str">
        <f>IFERROR(VLOOKUP(B1207,Tabla_CyP,2,FALSE),"")</f>
        <v/>
      </c>
      <c r="E1207" s="310"/>
      <c r="F1207" s="320" t="s">
        <v>24</v>
      </c>
      <c r="G1207" s="324" t="str">
        <f>IFERROR(VLOOKUP(B1207,Tabla_CyP,4,FALSE),"")</f>
        <v/>
      </c>
    </row>
    <row r="1208" spans="1:7" ht="24" customHeight="1" x14ac:dyDescent="0.2">
      <c r="A1208" s="338"/>
      <c r="B1208" s="151"/>
      <c r="E1208" s="310"/>
      <c r="G1208" s="324"/>
    </row>
    <row r="1209" spans="1:7" ht="24" customHeight="1" x14ac:dyDescent="0.2">
      <c r="A1209" s="402" t="s">
        <v>505</v>
      </c>
      <c r="B1209" s="403"/>
      <c r="C1209" s="404" t="s">
        <v>0</v>
      </c>
      <c r="D1209" s="404" t="s">
        <v>25</v>
      </c>
      <c r="E1209" s="406" t="s">
        <v>26</v>
      </c>
      <c r="F1209" s="400" t="s">
        <v>27</v>
      </c>
      <c r="G1209" s="400" t="s">
        <v>28</v>
      </c>
    </row>
    <row r="1210" spans="1:7" ht="24" customHeight="1" x14ac:dyDescent="0.2">
      <c r="A1210" s="339" t="s">
        <v>506</v>
      </c>
      <c r="B1210" s="339" t="s">
        <v>507</v>
      </c>
      <c r="C1210" s="405"/>
      <c r="D1210" s="405"/>
      <c r="E1210" s="407"/>
      <c r="F1210" s="401"/>
      <c r="G1210" s="401"/>
    </row>
    <row r="1211" spans="1:7" ht="24" customHeight="1" x14ac:dyDescent="0.2">
      <c r="A1211" s="318"/>
      <c r="B1211" s="340"/>
      <c r="C1211" s="97" t="s">
        <v>602</v>
      </c>
      <c r="D1211" s="327"/>
      <c r="E1211" s="328"/>
      <c r="F1211" s="329"/>
      <c r="G1211" s="330"/>
    </row>
    <row r="1212" spans="1:7" s="326" customFormat="1" ht="24" customHeight="1" x14ac:dyDescent="0.2">
      <c r="A1212" s="341" t="str">
        <f t="shared" ref="A1212:A1217" si="558">IFERROR(VLOOKUP(C1212,Tabla_Insumos,4,FALSE),"")</f>
        <v/>
      </c>
      <c r="B1212" s="341" t="str">
        <f>IFERROR(VLOOKUP(C1212,Tabla_Insumos,5,FALSE),"")</f>
        <v/>
      </c>
      <c r="C1212" s="354"/>
      <c r="D1212" s="306" t="str">
        <f t="shared" ref="D1212:D1217" si="559">IFERROR(VLOOKUP(C1212,Tabla_Insumos,2,FALSE),"")</f>
        <v/>
      </c>
      <c r="E1212" s="307"/>
      <c r="F1212" s="331">
        <f t="shared" ref="F1212:F1225" si="560">IFERROR(VLOOKUP(C1212,Tabla_Insumos,3,FALSE),0)</f>
        <v>0</v>
      </c>
      <c r="G1212" s="331">
        <f>ROUND(E1212*F1212,2)</f>
        <v>0</v>
      </c>
    </row>
    <row r="1213" spans="1:7" s="326" customFormat="1" ht="24" customHeight="1" x14ac:dyDescent="0.2">
      <c r="A1213" s="341" t="str">
        <f t="shared" si="558"/>
        <v/>
      </c>
      <c r="B1213" s="341" t="str">
        <f t="shared" ref="B1213:B1217" si="561">IFERROR(VLOOKUP(C1213,Tabla_Insumos,5,FALSE),"")</f>
        <v/>
      </c>
      <c r="C1213" s="354"/>
      <c r="D1213" s="306" t="str">
        <f t="shared" si="559"/>
        <v/>
      </c>
      <c r="E1213" s="307"/>
      <c r="F1213" s="331">
        <f t="shared" si="560"/>
        <v>0</v>
      </c>
      <c r="G1213" s="331">
        <f t="shared" ref="G1213:G1225" si="562">ROUND(E1213*F1213,2)</f>
        <v>0</v>
      </c>
    </row>
    <row r="1214" spans="1:7" s="326" customFormat="1" ht="24" customHeight="1" x14ac:dyDescent="0.2">
      <c r="A1214" s="341" t="str">
        <f t="shared" si="558"/>
        <v/>
      </c>
      <c r="B1214" s="341" t="str">
        <f t="shared" si="561"/>
        <v/>
      </c>
      <c r="C1214" s="354"/>
      <c r="D1214" s="306" t="str">
        <f t="shared" si="559"/>
        <v/>
      </c>
      <c r="E1214" s="307"/>
      <c r="F1214" s="331">
        <f t="shared" si="560"/>
        <v>0</v>
      </c>
      <c r="G1214" s="331">
        <f t="shared" si="562"/>
        <v>0</v>
      </c>
    </row>
    <row r="1215" spans="1:7" s="326" customFormat="1" ht="24" customHeight="1" x14ac:dyDescent="0.2">
      <c r="A1215" s="341" t="str">
        <f t="shared" si="558"/>
        <v/>
      </c>
      <c r="B1215" s="341" t="str">
        <f t="shared" si="561"/>
        <v/>
      </c>
      <c r="C1215" s="354"/>
      <c r="D1215" s="306" t="str">
        <f t="shared" si="559"/>
        <v/>
      </c>
      <c r="E1215" s="305"/>
      <c r="F1215" s="331">
        <f t="shared" si="560"/>
        <v>0</v>
      </c>
      <c r="G1215" s="331">
        <f t="shared" si="562"/>
        <v>0</v>
      </c>
    </row>
    <row r="1216" spans="1:7" s="326" customFormat="1" ht="24" customHeight="1" x14ac:dyDescent="0.2">
      <c r="A1216" s="341" t="str">
        <f t="shared" si="558"/>
        <v/>
      </c>
      <c r="B1216" s="341" t="str">
        <f t="shared" si="561"/>
        <v/>
      </c>
      <c r="C1216" s="354"/>
      <c r="D1216" s="306" t="str">
        <f t="shared" si="559"/>
        <v/>
      </c>
      <c r="E1216" s="305"/>
      <c r="F1216" s="331">
        <f t="shared" si="560"/>
        <v>0</v>
      </c>
      <c r="G1216" s="331">
        <f t="shared" si="562"/>
        <v>0</v>
      </c>
    </row>
    <row r="1217" spans="1:7" s="326" customFormat="1" ht="24" customHeight="1" x14ac:dyDescent="0.2">
      <c r="A1217" s="341" t="str">
        <f t="shared" si="558"/>
        <v/>
      </c>
      <c r="B1217" s="341" t="str">
        <f t="shared" si="561"/>
        <v/>
      </c>
      <c r="C1217" s="354"/>
      <c r="D1217" s="306" t="str">
        <f t="shared" si="559"/>
        <v/>
      </c>
      <c r="E1217" s="305"/>
      <c r="F1217" s="331">
        <f t="shared" si="560"/>
        <v>0</v>
      </c>
      <c r="G1217" s="331">
        <f t="shared" si="562"/>
        <v>0</v>
      </c>
    </row>
    <row r="1218" spans="1:7" s="326" customFormat="1" ht="24" customHeight="1" x14ac:dyDescent="0.2">
      <c r="A1218" s="341" t="str">
        <f t="shared" ref="A1218:A1225" si="563">IFERROR(VLOOKUP(C1218,Tabla_Insumos,4,FALSE),"")</f>
        <v/>
      </c>
      <c r="B1218" s="341" t="str">
        <f t="shared" ref="B1218:B1225" si="564">IFERROR(VLOOKUP(C1218,Tabla_Insumos,5,FALSE),"")</f>
        <v/>
      </c>
      <c r="C1218" s="351"/>
      <c r="D1218" s="304" t="str">
        <f t="shared" ref="D1218:D1225" si="565">IFERROR(VLOOKUP(C1218,Tabla_Insumos,2,FALSE),"")</f>
        <v/>
      </c>
      <c r="E1218" s="308"/>
      <c r="F1218" s="331">
        <f t="shared" si="560"/>
        <v>0</v>
      </c>
      <c r="G1218" s="331">
        <f t="shared" si="562"/>
        <v>0</v>
      </c>
    </row>
    <row r="1219" spans="1:7" s="326" customFormat="1" ht="24" customHeight="1" x14ac:dyDescent="0.2">
      <c r="A1219" s="341" t="str">
        <f t="shared" si="563"/>
        <v/>
      </c>
      <c r="B1219" s="341" t="str">
        <f t="shared" si="564"/>
        <v/>
      </c>
      <c r="C1219" s="351"/>
      <c r="D1219" s="304" t="str">
        <f t="shared" si="565"/>
        <v/>
      </c>
      <c r="E1219" s="308"/>
      <c r="F1219" s="331">
        <f t="shared" si="560"/>
        <v>0</v>
      </c>
      <c r="G1219" s="331">
        <f t="shared" si="562"/>
        <v>0</v>
      </c>
    </row>
    <row r="1220" spans="1:7" s="326" customFormat="1" ht="24" customHeight="1" x14ac:dyDescent="0.2">
      <c r="A1220" s="341" t="str">
        <f t="shared" si="563"/>
        <v/>
      </c>
      <c r="B1220" s="341" t="str">
        <f t="shared" si="564"/>
        <v/>
      </c>
      <c r="C1220" s="351"/>
      <c r="D1220" s="304" t="str">
        <f t="shared" si="565"/>
        <v/>
      </c>
      <c r="E1220" s="308"/>
      <c r="F1220" s="331">
        <f t="shared" si="560"/>
        <v>0</v>
      </c>
      <c r="G1220" s="331">
        <f t="shared" si="562"/>
        <v>0</v>
      </c>
    </row>
    <row r="1221" spans="1:7" s="326" customFormat="1" ht="24" customHeight="1" x14ac:dyDescent="0.2">
      <c r="A1221" s="341" t="str">
        <f t="shared" si="563"/>
        <v/>
      </c>
      <c r="B1221" s="341" t="str">
        <f t="shared" si="564"/>
        <v/>
      </c>
      <c r="C1221" s="351"/>
      <c r="D1221" s="304" t="str">
        <f t="shared" si="565"/>
        <v/>
      </c>
      <c r="E1221" s="308"/>
      <c r="F1221" s="331">
        <f t="shared" si="560"/>
        <v>0</v>
      </c>
      <c r="G1221" s="331">
        <f t="shared" si="562"/>
        <v>0</v>
      </c>
    </row>
    <row r="1222" spans="1:7" s="326" customFormat="1" ht="24" customHeight="1" x14ac:dyDescent="0.2">
      <c r="A1222" s="341" t="str">
        <f t="shared" si="563"/>
        <v/>
      </c>
      <c r="B1222" s="341" t="str">
        <f t="shared" si="564"/>
        <v/>
      </c>
      <c r="C1222" s="351"/>
      <c r="D1222" s="304" t="str">
        <f t="shared" si="565"/>
        <v/>
      </c>
      <c r="E1222" s="308"/>
      <c r="F1222" s="331">
        <f t="shared" si="560"/>
        <v>0</v>
      </c>
      <c r="G1222" s="331">
        <f t="shared" si="562"/>
        <v>0</v>
      </c>
    </row>
    <row r="1223" spans="1:7" s="326" customFormat="1" ht="24" customHeight="1" x14ac:dyDescent="0.2">
      <c r="A1223" s="341" t="str">
        <f t="shared" si="563"/>
        <v/>
      </c>
      <c r="B1223" s="341" t="str">
        <f t="shared" si="564"/>
        <v/>
      </c>
      <c r="C1223" s="351"/>
      <c r="D1223" s="304" t="str">
        <f t="shared" si="565"/>
        <v/>
      </c>
      <c r="E1223" s="308"/>
      <c r="F1223" s="331">
        <f t="shared" si="560"/>
        <v>0</v>
      </c>
      <c r="G1223" s="331">
        <f t="shared" si="562"/>
        <v>0</v>
      </c>
    </row>
    <row r="1224" spans="1:7" s="326" customFormat="1" ht="24" customHeight="1" x14ac:dyDescent="0.2">
      <c r="A1224" s="341" t="str">
        <f t="shared" si="563"/>
        <v/>
      </c>
      <c r="B1224" s="341" t="str">
        <f t="shared" si="564"/>
        <v/>
      </c>
      <c r="C1224" s="351"/>
      <c r="D1224" s="304" t="str">
        <f t="shared" si="565"/>
        <v/>
      </c>
      <c r="E1224" s="308"/>
      <c r="F1224" s="331">
        <f t="shared" si="560"/>
        <v>0</v>
      </c>
      <c r="G1224" s="331">
        <f t="shared" si="562"/>
        <v>0</v>
      </c>
    </row>
    <row r="1225" spans="1:7" s="326" customFormat="1" ht="24" customHeight="1" x14ac:dyDescent="0.2">
      <c r="A1225" s="341" t="str">
        <f t="shared" si="563"/>
        <v/>
      </c>
      <c r="B1225" s="341" t="str">
        <f t="shared" si="564"/>
        <v/>
      </c>
      <c r="C1225" s="351"/>
      <c r="D1225" s="304" t="str">
        <f t="shared" si="565"/>
        <v/>
      </c>
      <c r="E1225" s="308"/>
      <c r="F1225" s="332">
        <f t="shared" si="560"/>
        <v>0</v>
      </c>
      <c r="G1225" s="331">
        <f t="shared" si="562"/>
        <v>0</v>
      </c>
    </row>
    <row r="1226" spans="1:7" ht="24" customHeight="1" x14ac:dyDescent="0.2">
      <c r="A1226" s="342"/>
      <c r="E1226" s="310"/>
      <c r="F1226" s="325" t="s">
        <v>29</v>
      </c>
      <c r="G1226" s="352">
        <f>SUBTOTAL(9,G1212:G1225)</f>
        <v>0</v>
      </c>
    </row>
    <row r="1227" spans="1:7" ht="24" customHeight="1" x14ac:dyDescent="0.2">
      <c r="A1227" s="342"/>
      <c r="C1227" s="74" t="s">
        <v>603</v>
      </c>
      <c r="E1227" s="310"/>
      <c r="G1227" s="324"/>
    </row>
    <row r="1228" spans="1:7" s="326" customFormat="1" ht="24" customHeight="1" x14ac:dyDescent="0.2">
      <c r="A1228" s="341" t="str">
        <f t="shared" ref="A1228:A1233" si="566">IFERROR(VLOOKUP(C1228,Tabla_Insumos,4,FALSE),"")</f>
        <v/>
      </c>
      <c r="B1228" s="341">
        <f t="shared" ref="B1228:B1233" si="567">IFERROR(VLOOKUP(A1228,Tabla_Indices,5,FALSE),"")</f>
        <v>0</v>
      </c>
      <c r="C1228" s="350"/>
      <c r="D1228" s="306" t="str">
        <f t="shared" ref="D1228:D1233" si="568">IFERROR(VLOOKUP(C1228,Tabla_Insumos,2,FALSE),"")</f>
        <v/>
      </c>
      <c r="E1228" s="305"/>
      <c r="F1228" s="331">
        <f t="shared" ref="F1228:F1235" si="569">IFERROR(VLOOKUP(C1228,Tabla_Insumos,3,FALSE),0)</f>
        <v>0</v>
      </c>
      <c r="G1228" s="331">
        <f>ROUND(E1228*F1228,2)</f>
        <v>0</v>
      </c>
    </row>
    <row r="1229" spans="1:7" s="326" customFormat="1" ht="24" customHeight="1" x14ac:dyDescent="0.2">
      <c r="A1229" s="341" t="str">
        <f t="shared" si="566"/>
        <v/>
      </c>
      <c r="B1229" s="341">
        <f t="shared" si="567"/>
        <v>0</v>
      </c>
      <c r="C1229" s="350"/>
      <c r="D1229" s="306" t="str">
        <f t="shared" si="568"/>
        <v/>
      </c>
      <c r="E1229" s="305"/>
      <c r="F1229" s="331">
        <f t="shared" si="569"/>
        <v>0</v>
      </c>
      <c r="G1229" s="331">
        <f>ROUND(E1229*F1229,2)</f>
        <v>0</v>
      </c>
    </row>
    <row r="1230" spans="1:7" s="326" customFormat="1" ht="24" customHeight="1" x14ac:dyDescent="0.2">
      <c r="A1230" s="341" t="str">
        <f t="shared" si="566"/>
        <v/>
      </c>
      <c r="B1230" s="341">
        <f t="shared" si="567"/>
        <v>0</v>
      </c>
      <c r="C1230" s="350"/>
      <c r="D1230" s="306" t="str">
        <f t="shared" si="568"/>
        <v/>
      </c>
      <c r="E1230" s="305"/>
      <c r="F1230" s="331">
        <f t="shared" si="569"/>
        <v>0</v>
      </c>
      <c r="G1230" s="331">
        <f t="shared" ref="G1230:G1235" si="570">ROUND(E1230*F1230,2)</f>
        <v>0</v>
      </c>
    </row>
    <row r="1231" spans="1:7" s="326" customFormat="1" ht="24" customHeight="1" x14ac:dyDescent="0.2">
      <c r="A1231" s="341" t="str">
        <f t="shared" si="566"/>
        <v/>
      </c>
      <c r="B1231" s="341">
        <f t="shared" si="567"/>
        <v>0</v>
      </c>
      <c r="C1231" s="350"/>
      <c r="D1231" s="306" t="str">
        <f t="shared" si="568"/>
        <v/>
      </c>
      <c r="E1231" s="305"/>
      <c r="F1231" s="331">
        <f t="shared" si="569"/>
        <v>0</v>
      </c>
      <c r="G1231" s="331">
        <f t="shared" si="570"/>
        <v>0</v>
      </c>
    </row>
    <row r="1232" spans="1:7" s="326" customFormat="1" ht="24" customHeight="1" x14ac:dyDescent="0.2">
      <c r="A1232" s="341" t="str">
        <f t="shared" si="566"/>
        <v/>
      </c>
      <c r="B1232" s="341">
        <f t="shared" si="567"/>
        <v>0</v>
      </c>
      <c r="C1232" s="350"/>
      <c r="D1232" s="306" t="str">
        <f t="shared" si="568"/>
        <v/>
      </c>
      <c r="E1232" s="305"/>
      <c r="F1232" s="331">
        <f t="shared" si="569"/>
        <v>0</v>
      </c>
      <c r="G1232" s="331">
        <f t="shared" si="570"/>
        <v>0</v>
      </c>
    </row>
    <row r="1233" spans="1:7" s="326" customFormat="1" ht="24" customHeight="1" x14ac:dyDescent="0.2">
      <c r="A1233" s="341" t="str">
        <f t="shared" si="566"/>
        <v/>
      </c>
      <c r="B1233" s="341">
        <f t="shared" si="567"/>
        <v>0</v>
      </c>
      <c r="C1233" s="350"/>
      <c r="D1233" s="306" t="str">
        <f t="shared" si="568"/>
        <v/>
      </c>
      <c r="E1233" s="305"/>
      <c r="F1233" s="331">
        <f t="shared" si="569"/>
        <v>0</v>
      </c>
      <c r="G1233" s="331">
        <f t="shared" si="570"/>
        <v>0</v>
      </c>
    </row>
    <row r="1234" spans="1:7" s="326" customFormat="1" ht="24" customHeight="1" x14ac:dyDescent="0.2">
      <c r="A1234" s="341" t="str">
        <f t="shared" ref="A1234:A1235" si="571">IFERROR(VLOOKUP(C1234,Tabla_Insumos,4,FALSE),"")</f>
        <v/>
      </c>
      <c r="B1234" s="341">
        <f t="shared" ref="B1234:B1235" si="572">IFERROR(VLOOKUP(A1234,Tabla_Indices,5,FALSE),"")</f>
        <v>0</v>
      </c>
      <c r="C1234" s="351"/>
      <c r="D1234" s="304" t="str">
        <f t="shared" ref="D1234:D1235" si="573">IFERROR(VLOOKUP(C1234,Tabla_Insumos,2,FALSE),"")</f>
        <v/>
      </c>
      <c r="E1234" s="308"/>
      <c r="F1234" s="331">
        <f t="shared" si="569"/>
        <v>0</v>
      </c>
      <c r="G1234" s="331">
        <f t="shared" si="570"/>
        <v>0</v>
      </c>
    </row>
    <row r="1235" spans="1:7" s="326" customFormat="1" ht="24" customHeight="1" x14ac:dyDescent="0.2">
      <c r="A1235" s="341" t="str">
        <f t="shared" si="571"/>
        <v/>
      </c>
      <c r="B1235" s="341">
        <f t="shared" si="572"/>
        <v>0</v>
      </c>
      <c r="C1235" s="351"/>
      <c r="D1235" s="304" t="str">
        <f t="shared" si="573"/>
        <v/>
      </c>
      <c r="E1235" s="308"/>
      <c r="F1235" s="331">
        <f t="shared" si="569"/>
        <v>0</v>
      </c>
      <c r="G1235" s="331">
        <f t="shared" si="570"/>
        <v>0</v>
      </c>
    </row>
    <row r="1236" spans="1:7" ht="24" customHeight="1" x14ac:dyDescent="0.2">
      <c r="A1236" s="342"/>
      <c r="E1236" s="310"/>
      <c r="F1236" s="325" t="s">
        <v>30</v>
      </c>
      <c r="G1236" s="352">
        <f>SUBTOTAL(9,G1228:G1235)</f>
        <v>0</v>
      </c>
    </row>
    <row r="1237" spans="1:7" ht="24" customHeight="1" x14ac:dyDescent="0.2">
      <c r="A1237" s="342"/>
      <c r="C1237" s="74" t="s">
        <v>604</v>
      </c>
      <c r="E1237" s="310"/>
      <c r="G1237" s="324"/>
    </row>
    <row r="1238" spans="1:7" s="326" customFormat="1" ht="24" customHeight="1" x14ac:dyDescent="0.2">
      <c r="A1238" s="341" t="str">
        <f t="shared" ref="A1238:A1240" si="574">IFERROR(VLOOKUP(C1238,Tabla_Insumos,4,FALSE),"")</f>
        <v/>
      </c>
      <c r="B1238" s="341" t="str">
        <f t="shared" ref="B1238:B1240" si="575">IFERROR(VLOOKUP(C1238,Tabla_Insumos,5,FALSE),"")</f>
        <v/>
      </c>
      <c r="C1238" s="354"/>
      <c r="D1238" s="306" t="str">
        <f t="shared" ref="D1238:D1240" si="576">IFERROR(VLOOKUP(C1238,Tabla_Insumos,2,FALSE),"")</f>
        <v/>
      </c>
      <c r="E1238" s="305"/>
      <c r="F1238" s="331">
        <f t="shared" ref="F1238:F1246" si="577">IFERROR(VLOOKUP(C1238,Tabla_Insumos,3,FALSE),0)</f>
        <v>0</v>
      </c>
      <c r="G1238" s="331">
        <f t="shared" ref="G1238:G1246" si="578">ROUND(E1238*F1238,2)</f>
        <v>0</v>
      </c>
    </row>
    <row r="1239" spans="1:7" s="326" customFormat="1" ht="24" customHeight="1" x14ac:dyDescent="0.2">
      <c r="A1239" s="341" t="str">
        <f t="shared" si="574"/>
        <v/>
      </c>
      <c r="B1239" s="341" t="str">
        <f t="shared" si="575"/>
        <v/>
      </c>
      <c r="C1239" s="354"/>
      <c r="D1239" s="306" t="str">
        <f t="shared" si="576"/>
        <v/>
      </c>
      <c r="E1239" s="305"/>
      <c r="F1239" s="331">
        <f t="shared" si="577"/>
        <v>0</v>
      </c>
      <c r="G1239" s="331">
        <f t="shared" si="578"/>
        <v>0</v>
      </c>
    </row>
    <row r="1240" spans="1:7" s="326" customFormat="1" ht="24" customHeight="1" x14ac:dyDescent="0.2">
      <c r="A1240" s="341" t="str">
        <f t="shared" si="574"/>
        <v/>
      </c>
      <c r="B1240" s="341" t="str">
        <f t="shared" si="575"/>
        <v/>
      </c>
      <c r="C1240" s="354"/>
      <c r="D1240" s="306" t="str">
        <f t="shared" si="576"/>
        <v/>
      </c>
      <c r="E1240" s="305"/>
      <c r="F1240" s="331">
        <f t="shared" si="577"/>
        <v>0</v>
      </c>
      <c r="G1240" s="331">
        <f t="shared" si="578"/>
        <v>0</v>
      </c>
    </row>
    <row r="1241" spans="1:7" s="326" customFormat="1" ht="24" customHeight="1" x14ac:dyDescent="0.2">
      <c r="A1241" s="341" t="str">
        <f t="shared" ref="A1241:A1246" si="579">IFERROR(VLOOKUP(C1241,Tabla_Insumos,4,FALSE),"")</f>
        <v/>
      </c>
      <c r="B1241" s="341" t="str">
        <f t="shared" ref="B1241:B1246" si="580">IFERROR(VLOOKUP(C1241,Tabla_Insumos,5,FALSE),"")</f>
        <v/>
      </c>
      <c r="C1241" s="351"/>
      <c r="D1241" s="304" t="str">
        <f t="shared" ref="D1241:D1246" si="581">IFERROR(VLOOKUP(C1241,Tabla_Insumos,2,FALSE),"")</f>
        <v/>
      </c>
      <c r="E1241" s="308"/>
      <c r="F1241" s="331">
        <f t="shared" si="577"/>
        <v>0</v>
      </c>
      <c r="G1241" s="331">
        <f t="shared" si="578"/>
        <v>0</v>
      </c>
    </row>
    <row r="1242" spans="1:7" s="326" customFormat="1" ht="24" customHeight="1" x14ac:dyDescent="0.2">
      <c r="A1242" s="341" t="str">
        <f t="shared" si="579"/>
        <v/>
      </c>
      <c r="B1242" s="341" t="str">
        <f t="shared" si="580"/>
        <v/>
      </c>
      <c r="C1242" s="351"/>
      <c r="D1242" s="304" t="str">
        <f t="shared" si="581"/>
        <v/>
      </c>
      <c r="E1242" s="308"/>
      <c r="F1242" s="331">
        <f t="shared" si="577"/>
        <v>0</v>
      </c>
      <c r="G1242" s="331">
        <f t="shared" si="578"/>
        <v>0</v>
      </c>
    </row>
    <row r="1243" spans="1:7" s="326" customFormat="1" ht="24" customHeight="1" x14ac:dyDescent="0.2">
      <c r="A1243" s="341" t="str">
        <f t="shared" si="579"/>
        <v/>
      </c>
      <c r="B1243" s="341" t="str">
        <f t="shared" si="580"/>
        <v/>
      </c>
      <c r="C1243" s="351"/>
      <c r="D1243" s="304" t="str">
        <f t="shared" si="581"/>
        <v/>
      </c>
      <c r="E1243" s="308"/>
      <c r="F1243" s="331">
        <f t="shared" si="577"/>
        <v>0</v>
      </c>
      <c r="G1243" s="331">
        <f t="shared" si="578"/>
        <v>0</v>
      </c>
    </row>
    <row r="1244" spans="1:7" s="326" customFormat="1" ht="24" customHeight="1" x14ac:dyDescent="0.2">
      <c r="A1244" s="341" t="str">
        <f t="shared" si="579"/>
        <v/>
      </c>
      <c r="B1244" s="341" t="str">
        <f t="shared" si="580"/>
        <v/>
      </c>
      <c r="C1244" s="351"/>
      <c r="D1244" s="304" t="str">
        <f t="shared" si="581"/>
        <v/>
      </c>
      <c r="E1244" s="308"/>
      <c r="F1244" s="331">
        <f t="shared" si="577"/>
        <v>0</v>
      </c>
      <c r="G1244" s="331">
        <f t="shared" si="578"/>
        <v>0</v>
      </c>
    </row>
    <row r="1245" spans="1:7" s="326" customFormat="1" ht="24" customHeight="1" x14ac:dyDescent="0.2">
      <c r="A1245" s="341" t="str">
        <f t="shared" si="579"/>
        <v/>
      </c>
      <c r="B1245" s="341" t="str">
        <f t="shared" si="580"/>
        <v/>
      </c>
      <c r="C1245" s="351"/>
      <c r="D1245" s="304" t="str">
        <f t="shared" si="581"/>
        <v/>
      </c>
      <c r="E1245" s="308"/>
      <c r="F1245" s="331">
        <f t="shared" si="577"/>
        <v>0</v>
      </c>
      <c r="G1245" s="331">
        <f t="shared" si="578"/>
        <v>0</v>
      </c>
    </row>
    <row r="1246" spans="1:7" s="326" customFormat="1" ht="24" customHeight="1" x14ac:dyDescent="0.2">
      <c r="A1246" s="341" t="str">
        <f t="shared" si="579"/>
        <v/>
      </c>
      <c r="B1246" s="341" t="str">
        <f t="shared" si="580"/>
        <v/>
      </c>
      <c r="C1246" s="351"/>
      <c r="D1246" s="304" t="str">
        <f t="shared" si="581"/>
        <v/>
      </c>
      <c r="E1246" s="308"/>
      <c r="F1246" s="331">
        <f t="shared" si="577"/>
        <v>0</v>
      </c>
      <c r="G1246" s="331">
        <f t="shared" si="578"/>
        <v>0</v>
      </c>
    </row>
    <row r="1247" spans="1:7" ht="24" customHeight="1" x14ac:dyDescent="0.2">
      <c r="A1247" s="343"/>
      <c r="E1247" s="310"/>
      <c r="F1247" s="325" t="s">
        <v>31</v>
      </c>
      <c r="G1247" s="352">
        <f>SUBTOTAL(9,G1238:G1246)</f>
        <v>0</v>
      </c>
    </row>
    <row r="1248" spans="1:7" ht="24" customHeight="1" x14ac:dyDescent="0.2">
      <c r="A1248" s="342"/>
      <c r="E1248" s="310"/>
      <c r="G1248" s="324"/>
    </row>
    <row r="1249" spans="1:7" ht="24" customHeight="1" x14ac:dyDescent="0.2">
      <c r="A1249" s="344" t="str">
        <f>B1207</f>
        <v/>
      </c>
      <c r="B1249" s="131" t="str">
        <f>C1207</f>
        <v/>
      </c>
      <c r="C1249" s="327"/>
      <c r="D1249" s="327" t="s">
        <v>32</v>
      </c>
      <c r="E1249" s="328"/>
      <c r="F1249" s="355" t="s">
        <v>33</v>
      </c>
      <c r="G1249" s="356">
        <f>SUBTOTAL(9,G1212:G1248)</f>
        <v>0</v>
      </c>
    </row>
    <row r="1251" spans="1:7" ht="24" customHeight="1" x14ac:dyDescent="0.2">
      <c r="A1251" s="333" t="s">
        <v>35</v>
      </c>
      <c r="B1251" s="334"/>
      <c r="C1251" s="133"/>
      <c r="D1251" s="133"/>
      <c r="E1251" s="133"/>
      <c r="F1251" s="133"/>
      <c r="G1251" s="345"/>
    </row>
    <row r="1252" spans="1:7" ht="24" customHeight="1" x14ac:dyDescent="0.2">
      <c r="A1252" s="336" t="s">
        <v>600</v>
      </c>
      <c r="B1252" s="337" t="str">
        <f>Comitente</f>
        <v>Dirección de Recursos Energéticos</v>
      </c>
      <c r="C1252" s="346"/>
      <c r="D1252" s="74"/>
      <c r="E1252" s="74"/>
      <c r="F1252" s="320"/>
      <c r="G1252" s="321"/>
    </row>
    <row r="1253" spans="1:7" ht="24" customHeight="1" x14ac:dyDescent="0.2">
      <c r="A1253" s="336" t="s">
        <v>601</v>
      </c>
      <c r="B1253" s="337">
        <f>Contratista</f>
        <v>0</v>
      </c>
      <c r="C1253" s="347"/>
      <c r="D1253" s="347"/>
      <c r="E1253" s="347"/>
      <c r="F1253" s="320"/>
      <c r="G1253" s="321"/>
    </row>
    <row r="1254" spans="1:7" ht="24" customHeight="1" x14ac:dyDescent="0.2">
      <c r="A1254" s="336" t="s">
        <v>22</v>
      </c>
      <c r="B1254" s="337" t="str">
        <f>Obra</f>
        <v>REFACCIÓN Y ACONDICIONAMIENTO DE INSTALACIONES ELÉCTRICAS EN EL CENTRO DE OPERACIONES DE LA PRESA QUEBRADA DE ULLUM</v>
      </c>
      <c r="C1254" s="347"/>
      <c r="D1254" s="347"/>
      <c r="E1254" s="347"/>
      <c r="F1254" s="320" t="s">
        <v>36</v>
      </c>
      <c r="G1254" s="348">
        <f>Fecha_Base</f>
        <v>0</v>
      </c>
    </row>
    <row r="1255" spans="1:7" ht="24" customHeight="1" x14ac:dyDescent="0.2">
      <c r="A1255" s="338" t="s">
        <v>599</v>
      </c>
      <c r="B1255" s="151" t="str">
        <f>Ubicación</f>
        <v>Dpto. Ullum</v>
      </c>
      <c r="C1255" s="74"/>
      <c r="E1255" s="310"/>
      <c r="G1255" s="324"/>
    </row>
    <row r="1256" spans="1:7" ht="24" customHeight="1" x14ac:dyDescent="0.2">
      <c r="A1256" s="338" t="s">
        <v>37</v>
      </c>
      <c r="B1256" s="322" t="str">
        <f>IFERROR(VALUE(LEFT(B1257,FIND(".",B1257)-1)),"")</f>
        <v/>
      </c>
      <c r="C1256" s="70" t="str">
        <f>IFERROR(VLOOKUP(B1256,Tabla_CyP,2,FALSE),"")</f>
        <v/>
      </c>
      <c r="E1256" s="310"/>
      <c r="G1256" s="324"/>
    </row>
    <row r="1257" spans="1:7" ht="24" customHeight="1" x14ac:dyDescent="0.2">
      <c r="A1257" s="338" t="s">
        <v>23</v>
      </c>
      <c r="B1257" s="323" t="str">
        <f>IFERROR(VLOOKUP(COUNTIF($A$1:A1257,"ANALISIS DE PRECIOS"),Tabla_NumeroItem,2,FALSE),"")</f>
        <v/>
      </c>
      <c r="C1257" s="70" t="str">
        <f>IFERROR(VLOOKUP(B1257,Tabla_CyP,2,FALSE),"")</f>
        <v/>
      </c>
      <c r="E1257" s="310"/>
      <c r="F1257" s="320" t="s">
        <v>24</v>
      </c>
      <c r="G1257" s="324" t="str">
        <f>IFERROR(VLOOKUP(B1257,Tabla_CyP,4,FALSE),"")</f>
        <v/>
      </c>
    </row>
    <row r="1258" spans="1:7" ht="24" customHeight="1" x14ac:dyDescent="0.2">
      <c r="A1258" s="338"/>
      <c r="B1258" s="151"/>
      <c r="E1258" s="310"/>
      <c r="G1258" s="324"/>
    </row>
    <row r="1259" spans="1:7" ht="24" customHeight="1" x14ac:dyDescent="0.2">
      <c r="A1259" s="402" t="s">
        <v>505</v>
      </c>
      <c r="B1259" s="403"/>
      <c r="C1259" s="404" t="s">
        <v>0</v>
      </c>
      <c r="D1259" s="404" t="s">
        <v>25</v>
      </c>
      <c r="E1259" s="406" t="s">
        <v>26</v>
      </c>
      <c r="F1259" s="400" t="s">
        <v>27</v>
      </c>
      <c r="G1259" s="400" t="s">
        <v>28</v>
      </c>
    </row>
    <row r="1260" spans="1:7" ht="24" customHeight="1" x14ac:dyDescent="0.2">
      <c r="A1260" s="339" t="s">
        <v>506</v>
      </c>
      <c r="B1260" s="339" t="s">
        <v>507</v>
      </c>
      <c r="C1260" s="405"/>
      <c r="D1260" s="405"/>
      <c r="E1260" s="407"/>
      <c r="F1260" s="401"/>
      <c r="G1260" s="401"/>
    </row>
    <row r="1261" spans="1:7" ht="24" customHeight="1" x14ac:dyDescent="0.2">
      <c r="A1261" s="318"/>
      <c r="B1261" s="340"/>
      <c r="C1261" s="97" t="s">
        <v>602</v>
      </c>
      <c r="D1261" s="327"/>
      <c r="E1261" s="328"/>
      <c r="F1261" s="329"/>
      <c r="G1261" s="330"/>
    </row>
    <row r="1262" spans="1:7" s="326" customFormat="1" ht="24" customHeight="1" x14ac:dyDescent="0.2">
      <c r="A1262" s="341" t="str">
        <f t="shared" ref="A1262:A1269" si="582">IFERROR(VLOOKUP(C1262,Tabla_Insumos,4,FALSE),"")</f>
        <v/>
      </c>
      <c r="B1262" s="341" t="str">
        <f>IFERROR(VLOOKUP(C1262,Tabla_Insumos,5,FALSE),"")</f>
        <v/>
      </c>
      <c r="C1262" s="354"/>
      <c r="D1262" s="306" t="str">
        <f t="shared" ref="D1262:D1269" si="583">IFERROR(VLOOKUP(C1262,Tabla_Insumos,2,FALSE),"")</f>
        <v/>
      </c>
      <c r="E1262" s="307"/>
      <c r="F1262" s="331">
        <f t="shared" ref="F1262:F1275" si="584">IFERROR(VLOOKUP(C1262,Tabla_Insumos,3,FALSE),0)</f>
        <v>0</v>
      </c>
      <c r="G1262" s="331">
        <f>ROUND(E1262*F1262,2)</f>
        <v>0</v>
      </c>
    </row>
    <row r="1263" spans="1:7" s="326" customFormat="1" ht="24" customHeight="1" x14ac:dyDescent="0.2">
      <c r="A1263" s="341" t="str">
        <f t="shared" si="582"/>
        <v/>
      </c>
      <c r="B1263" s="341" t="str">
        <f t="shared" ref="B1263:B1269" si="585">IFERROR(VLOOKUP(C1263,Tabla_Insumos,5,FALSE),"")</f>
        <v/>
      </c>
      <c r="C1263" s="354"/>
      <c r="D1263" s="306" t="str">
        <f t="shared" si="583"/>
        <v/>
      </c>
      <c r="E1263" s="307"/>
      <c r="F1263" s="331">
        <f t="shared" si="584"/>
        <v>0</v>
      </c>
      <c r="G1263" s="331">
        <f t="shared" ref="G1263:G1275" si="586">ROUND(E1263*F1263,2)</f>
        <v>0</v>
      </c>
    </row>
    <row r="1264" spans="1:7" s="326" customFormat="1" ht="24" customHeight="1" x14ac:dyDescent="0.2">
      <c r="A1264" s="341" t="str">
        <f t="shared" si="582"/>
        <v/>
      </c>
      <c r="B1264" s="341" t="str">
        <f t="shared" si="585"/>
        <v/>
      </c>
      <c r="C1264" s="354"/>
      <c r="D1264" s="306" t="str">
        <f t="shared" si="583"/>
        <v/>
      </c>
      <c r="E1264" s="305"/>
      <c r="F1264" s="331">
        <f t="shared" si="584"/>
        <v>0</v>
      </c>
      <c r="G1264" s="331">
        <f t="shared" si="586"/>
        <v>0</v>
      </c>
    </row>
    <row r="1265" spans="1:7" s="326" customFormat="1" ht="24" customHeight="1" x14ac:dyDescent="0.2">
      <c r="A1265" s="341" t="str">
        <f t="shared" si="582"/>
        <v/>
      </c>
      <c r="B1265" s="341" t="str">
        <f t="shared" si="585"/>
        <v/>
      </c>
      <c r="C1265" s="354"/>
      <c r="D1265" s="306" t="str">
        <f t="shared" si="583"/>
        <v/>
      </c>
      <c r="E1265" s="305"/>
      <c r="F1265" s="331">
        <f t="shared" si="584"/>
        <v>0</v>
      </c>
      <c r="G1265" s="331">
        <f t="shared" si="586"/>
        <v>0</v>
      </c>
    </row>
    <row r="1266" spans="1:7" s="326" customFormat="1" ht="24" customHeight="1" x14ac:dyDescent="0.2">
      <c r="A1266" s="341" t="str">
        <f t="shared" si="582"/>
        <v/>
      </c>
      <c r="B1266" s="341" t="str">
        <f t="shared" si="585"/>
        <v/>
      </c>
      <c r="C1266" s="354"/>
      <c r="D1266" s="306" t="str">
        <f t="shared" si="583"/>
        <v/>
      </c>
      <c r="E1266" s="305"/>
      <c r="F1266" s="331">
        <f t="shared" si="584"/>
        <v>0</v>
      </c>
      <c r="G1266" s="331">
        <f t="shared" si="586"/>
        <v>0</v>
      </c>
    </row>
    <row r="1267" spans="1:7" s="326" customFormat="1" ht="24" customHeight="1" x14ac:dyDescent="0.2">
      <c r="A1267" s="341" t="str">
        <f t="shared" si="582"/>
        <v/>
      </c>
      <c r="B1267" s="341" t="str">
        <f t="shared" si="585"/>
        <v/>
      </c>
      <c r="C1267" s="354"/>
      <c r="D1267" s="306" t="str">
        <f t="shared" si="583"/>
        <v/>
      </c>
      <c r="E1267" s="305"/>
      <c r="F1267" s="331">
        <f t="shared" si="584"/>
        <v>0</v>
      </c>
      <c r="G1267" s="331">
        <f t="shared" si="586"/>
        <v>0</v>
      </c>
    </row>
    <row r="1268" spans="1:7" s="326" customFormat="1" ht="24" customHeight="1" x14ac:dyDescent="0.2">
      <c r="A1268" s="341" t="str">
        <f t="shared" si="582"/>
        <v/>
      </c>
      <c r="B1268" s="341" t="str">
        <f t="shared" si="585"/>
        <v/>
      </c>
      <c r="C1268" s="354"/>
      <c r="D1268" s="306" t="str">
        <f t="shared" si="583"/>
        <v/>
      </c>
      <c r="E1268" s="305"/>
      <c r="F1268" s="331">
        <f t="shared" si="584"/>
        <v>0</v>
      </c>
      <c r="G1268" s="331">
        <f t="shared" si="586"/>
        <v>0</v>
      </c>
    </row>
    <row r="1269" spans="1:7" s="326" customFormat="1" ht="24" customHeight="1" x14ac:dyDescent="0.2">
      <c r="A1269" s="341" t="str">
        <f t="shared" si="582"/>
        <v/>
      </c>
      <c r="B1269" s="341" t="str">
        <f t="shared" si="585"/>
        <v/>
      </c>
      <c r="C1269" s="354"/>
      <c r="D1269" s="306" t="str">
        <f t="shared" si="583"/>
        <v/>
      </c>
      <c r="E1269" s="305"/>
      <c r="F1269" s="331">
        <f t="shared" si="584"/>
        <v>0</v>
      </c>
      <c r="G1269" s="331">
        <f t="shared" si="586"/>
        <v>0</v>
      </c>
    </row>
    <row r="1270" spans="1:7" s="326" customFormat="1" ht="24" customHeight="1" x14ac:dyDescent="0.2">
      <c r="A1270" s="341" t="str">
        <f t="shared" ref="A1270:A1275" si="587">IFERROR(VLOOKUP(C1270,Tabla_Insumos,4,FALSE),"")</f>
        <v/>
      </c>
      <c r="B1270" s="341" t="str">
        <f t="shared" ref="B1270:B1275" si="588">IFERROR(VLOOKUP(C1270,Tabla_Insumos,5,FALSE),"")</f>
        <v/>
      </c>
      <c r="C1270" s="351"/>
      <c r="D1270" s="304" t="str">
        <f t="shared" ref="D1270:D1275" si="589">IFERROR(VLOOKUP(C1270,Tabla_Insumos,2,FALSE),"")</f>
        <v/>
      </c>
      <c r="E1270" s="308"/>
      <c r="F1270" s="331">
        <f t="shared" si="584"/>
        <v>0</v>
      </c>
      <c r="G1270" s="331">
        <f t="shared" si="586"/>
        <v>0</v>
      </c>
    </row>
    <row r="1271" spans="1:7" s="326" customFormat="1" ht="24" customHeight="1" x14ac:dyDescent="0.2">
      <c r="A1271" s="341" t="str">
        <f t="shared" si="587"/>
        <v/>
      </c>
      <c r="B1271" s="341" t="str">
        <f t="shared" si="588"/>
        <v/>
      </c>
      <c r="C1271" s="351"/>
      <c r="D1271" s="304" t="str">
        <f t="shared" si="589"/>
        <v/>
      </c>
      <c r="E1271" s="308"/>
      <c r="F1271" s="331">
        <f t="shared" si="584"/>
        <v>0</v>
      </c>
      <c r="G1271" s="331">
        <f t="shared" si="586"/>
        <v>0</v>
      </c>
    </row>
    <row r="1272" spans="1:7" s="326" customFormat="1" ht="24" customHeight="1" x14ac:dyDescent="0.2">
      <c r="A1272" s="341" t="str">
        <f t="shared" si="587"/>
        <v/>
      </c>
      <c r="B1272" s="341" t="str">
        <f t="shared" si="588"/>
        <v/>
      </c>
      <c r="C1272" s="351"/>
      <c r="D1272" s="304" t="str">
        <f t="shared" si="589"/>
        <v/>
      </c>
      <c r="E1272" s="308"/>
      <c r="F1272" s="331">
        <f t="shared" si="584"/>
        <v>0</v>
      </c>
      <c r="G1272" s="331">
        <f t="shared" si="586"/>
        <v>0</v>
      </c>
    </row>
    <row r="1273" spans="1:7" s="326" customFormat="1" ht="24" customHeight="1" x14ac:dyDescent="0.2">
      <c r="A1273" s="341" t="str">
        <f t="shared" si="587"/>
        <v/>
      </c>
      <c r="B1273" s="341" t="str">
        <f t="shared" si="588"/>
        <v/>
      </c>
      <c r="C1273" s="351"/>
      <c r="D1273" s="304" t="str">
        <f t="shared" si="589"/>
        <v/>
      </c>
      <c r="E1273" s="308"/>
      <c r="F1273" s="331">
        <f t="shared" si="584"/>
        <v>0</v>
      </c>
      <c r="G1273" s="331">
        <f t="shared" si="586"/>
        <v>0</v>
      </c>
    </row>
    <row r="1274" spans="1:7" s="326" customFormat="1" ht="24" customHeight="1" x14ac:dyDescent="0.2">
      <c r="A1274" s="341" t="str">
        <f t="shared" si="587"/>
        <v/>
      </c>
      <c r="B1274" s="341" t="str">
        <f t="shared" si="588"/>
        <v/>
      </c>
      <c r="C1274" s="351"/>
      <c r="D1274" s="304" t="str">
        <f t="shared" si="589"/>
        <v/>
      </c>
      <c r="E1274" s="308"/>
      <c r="F1274" s="331">
        <f t="shared" si="584"/>
        <v>0</v>
      </c>
      <c r="G1274" s="331">
        <f t="shared" si="586"/>
        <v>0</v>
      </c>
    </row>
    <row r="1275" spans="1:7" s="326" customFormat="1" ht="24" customHeight="1" x14ac:dyDescent="0.2">
      <c r="A1275" s="341" t="str">
        <f t="shared" si="587"/>
        <v/>
      </c>
      <c r="B1275" s="341" t="str">
        <f t="shared" si="588"/>
        <v/>
      </c>
      <c r="C1275" s="351"/>
      <c r="D1275" s="304" t="str">
        <f t="shared" si="589"/>
        <v/>
      </c>
      <c r="E1275" s="308"/>
      <c r="F1275" s="332">
        <f t="shared" si="584"/>
        <v>0</v>
      </c>
      <c r="G1275" s="331">
        <f t="shared" si="586"/>
        <v>0</v>
      </c>
    </row>
    <row r="1276" spans="1:7" ht="24" customHeight="1" x14ac:dyDescent="0.2">
      <c r="A1276" s="342"/>
      <c r="E1276" s="310"/>
      <c r="F1276" s="325" t="s">
        <v>29</v>
      </c>
      <c r="G1276" s="352">
        <f>SUBTOTAL(9,G1262:G1275)</f>
        <v>0</v>
      </c>
    </row>
    <row r="1277" spans="1:7" ht="24" customHeight="1" x14ac:dyDescent="0.2">
      <c r="A1277" s="342"/>
      <c r="C1277" s="74" t="s">
        <v>603</v>
      </c>
      <c r="E1277" s="310"/>
      <c r="G1277" s="324"/>
    </row>
    <row r="1278" spans="1:7" s="326" customFormat="1" ht="24" customHeight="1" x14ac:dyDescent="0.2">
      <c r="A1278" s="341" t="str">
        <f t="shared" ref="A1278:A1283" si="590">IFERROR(VLOOKUP(C1278,Tabla_Insumos,4,FALSE),"")</f>
        <v/>
      </c>
      <c r="B1278" s="341">
        <f t="shared" ref="B1278:B1283" si="591">IFERROR(VLOOKUP(A1278,Tabla_Indices,5,FALSE),"")</f>
        <v>0</v>
      </c>
      <c r="C1278" s="350"/>
      <c r="D1278" s="306" t="str">
        <f t="shared" ref="D1278:D1283" si="592">IFERROR(VLOOKUP(C1278,Tabla_Insumos,2,FALSE),"")</f>
        <v/>
      </c>
      <c r="E1278" s="305"/>
      <c r="F1278" s="331">
        <f t="shared" ref="F1278:F1285" si="593">IFERROR(VLOOKUP(C1278,Tabla_Insumos,3,FALSE),0)</f>
        <v>0</v>
      </c>
      <c r="G1278" s="331">
        <f>ROUND(E1278*F1278,2)</f>
        <v>0</v>
      </c>
    </row>
    <row r="1279" spans="1:7" s="326" customFormat="1" ht="24" customHeight="1" x14ac:dyDescent="0.2">
      <c r="A1279" s="341" t="str">
        <f t="shared" si="590"/>
        <v/>
      </c>
      <c r="B1279" s="341">
        <f t="shared" si="591"/>
        <v>0</v>
      </c>
      <c r="C1279" s="350"/>
      <c r="D1279" s="306" t="str">
        <f t="shared" si="592"/>
        <v/>
      </c>
      <c r="E1279" s="305"/>
      <c r="F1279" s="331">
        <f t="shared" si="593"/>
        <v>0</v>
      </c>
      <c r="G1279" s="331">
        <f>ROUND(E1279*F1279,2)</f>
        <v>0</v>
      </c>
    </row>
    <row r="1280" spans="1:7" s="326" customFormat="1" ht="24" customHeight="1" x14ac:dyDescent="0.2">
      <c r="A1280" s="341" t="str">
        <f t="shared" si="590"/>
        <v/>
      </c>
      <c r="B1280" s="341">
        <f t="shared" si="591"/>
        <v>0</v>
      </c>
      <c r="C1280" s="350"/>
      <c r="D1280" s="306" t="str">
        <f t="shared" si="592"/>
        <v/>
      </c>
      <c r="E1280" s="305"/>
      <c r="F1280" s="331">
        <f t="shared" si="593"/>
        <v>0</v>
      </c>
      <c r="G1280" s="331">
        <f t="shared" ref="G1280:G1285" si="594">ROUND(E1280*F1280,2)</f>
        <v>0</v>
      </c>
    </row>
    <row r="1281" spans="1:7" s="326" customFormat="1" ht="24" customHeight="1" x14ac:dyDescent="0.2">
      <c r="A1281" s="341" t="str">
        <f t="shared" si="590"/>
        <v/>
      </c>
      <c r="B1281" s="341">
        <f t="shared" si="591"/>
        <v>0</v>
      </c>
      <c r="C1281" s="350"/>
      <c r="D1281" s="306" t="str">
        <f t="shared" si="592"/>
        <v/>
      </c>
      <c r="E1281" s="305"/>
      <c r="F1281" s="331">
        <f t="shared" si="593"/>
        <v>0</v>
      </c>
      <c r="G1281" s="331">
        <f t="shared" si="594"/>
        <v>0</v>
      </c>
    </row>
    <row r="1282" spans="1:7" s="326" customFormat="1" ht="24" customHeight="1" x14ac:dyDescent="0.2">
      <c r="A1282" s="341" t="str">
        <f t="shared" si="590"/>
        <v/>
      </c>
      <c r="B1282" s="341">
        <f t="shared" si="591"/>
        <v>0</v>
      </c>
      <c r="C1282" s="350"/>
      <c r="D1282" s="306" t="str">
        <f t="shared" si="592"/>
        <v/>
      </c>
      <c r="E1282" s="305"/>
      <c r="F1282" s="331">
        <f t="shared" si="593"/>
        <v>0</v>
      </c>
      <c r="G1282" s="331">
        <f t="shared" si="594"/>
        <v>0</v>
      </c>
    </row>
    <row r="1283" spans="1:7" s="326" customFormat="1" ht="24" customHeight="1" x14ac:dyDescent="0.2">
      <c r="A1283" s="341" t="str">
        <f t="shared" si="590"/>
        <v/>
      </c>
      <c r="B1283" s="341">
        <f t="shared" si="591"/>
        <v>0</v>
      </c>
      <c r="C1283" s="350"/>
      <c r="D1283" s="306" t="str">
        <f t="shared" si="592"/>
        <v/>
      </c>
      <c r="E1283" s="305"/>
      <c r="F1283" s="331">
        <f t="shared" si="593"/>
        <v>0</v>
      </c>
      <c r="G1283" s="331">
        <f t="shared" si="594"/>
        <v>0</v>
      </c>
    </row>
    <row r="1284" spans="1:7" s="326" customFormat="1" ht="24" customHeight="1" x14ac:dyDescent="0.2">
      <c r="A1284" s="341" t="str">
        <f t="shared" ref="A1284:A1285" si="595">IFERROR(VLOOKUP(C1284,Tabla_Insumos,4,FALSE),"")</f>
        <v/>
      </c>
      <c r="B1284" s="341">
        <f t="shared" ref="B1284:B1285" si="596">IFERROR(VLOOKUP(A1284,Tabla_Indices,5,FALSE),"")</f>
        <v>0</v>
      </c>
      <c r="C1284" s="351"/>
      <c r="D1284" s="304" t="str">
        <f t="shared" ref="D1284:D1285" si="597">IFERROR(VLOOKUP(C1284,Tabla_Insumos,2,FALSE),"")</f>
        <v/>
      </c>
      <c r="E1284" s="308"/>
      <c r="F1284" s="331">
        <f t="shared" si="593"/>
        <v>0</v>
      </c>
      <c r="G1284" s="331">
        <f t="shared" si="594"/>
        <v>0</v>
      </c>
    </row>
    <row r="1285" spans="1:7" s="326" customFormat="1" ht="24" customHeight="1" x14ac:dyDescent="0.2">
      <c r="A1285" s="341" t="str">
        <f t="shared" si="595"/>
        <v/>
      </c>
      <c r="B1285" s="341">
        <f t="shared" si="596"/>
        <v>0</v>
      </c>
      <c r="C1285" s="351"/>
      <c r="D1285" s="304" t="str">
        <f t="shared" si="597"/>
        <v/>
      </c>
      <c r="E1285" s="308"/>
      <c r="F1285" s="331">
        <f t="shared" si="593"/>
        <v>0</v>
      </c>
      <c r="G1285" s="331">
        <f t="shared" si="594"/>
        <v>0</v>
      </c>
    </row>
    <row r="1286" spans="1:7" ht="24" customHeight="1" x14ac:dyDescent="0.2">
      <c r="A1286" s="342"/>
      <c r="E1286" s="310"/>
      <c r="F1286" s="325" t="s">
        <v>30</v>
      </c>
      <c r="G1286" s="352">
        <f>SUBTOTAL(9,G1278:G1285)</f>
        <v>0</v>
      </c>
    </row>
    <row r="1287" spans="1:7" ht="24" customHeight="1" x14ac:dyDescent="0.2">
      <c r="A1287" s="342"/>
      <c r="C1287" s="74" t="s">
        <v>604</v>
      </c>
      <c r="E1287" s="310"/>
      <c r="G1287" s="324"/>
    </row>
    <row r="1288" spans="1:7" s="326" customFormat="1" ht="24" customHeight="1" x14ac:dyDescent="0.2">
      <c r="A1288" s="341" t="str">
        <f t="shared" ref="A1288:A1290" si="598">IFERROR(VLOOKUP(C1288,Tabla_Insumos,4,FALSE),"")</f>
        <v/>
      </c>
      <c r="B1288" s="341" t="str">
        <f t="shared" ref="B1288:B1290" si="599">IFERROR(VLOOKUP(C1288,Tabla_Insumos,5,FALSE),"")</f>
        <v/>
      </c>
      <c r="C1288" s="354"/>
      <c r="D1288" s="306" t="str">
        <f t="shared" ref="D1288:D1290" si="600">IFERROR(VLOOKUP(C1288,Tabla_Insumos,2,FALSE),"")</f>
        <v/>
      </c>
      <c r="E1288" s="305"/>
      <c r="F1288" s="331">
        <f t="shared" ref="F1288:F1296" si="601">IFERROR(VLOOKUP(C1288,Tabla_Insumos,3,FALSE),0)</f>
        <v>0</v>
      </c>
      <c r="G1288" s="331">
        <f t="shared" ref="G1288:G1296" si="602">ROUND(E1288*F1288,2)</f>
        <v>0</v>
      </c>
    </row>
    <row r="1289" spans="1:7" s="326" customFormat="1" ht="24" customHeight="1" x14ac:dyDescent="0.2">
      <c r="A1289" s="341" t="str">
        <f t="shared" si="598"/>
        <v/>
      </c>
      <c r="B1289" s="341" t="str">
        <f t="shared" si="599"/>
        <v/>
      </c>
      <c r="C1289" s="354"/>
      <c r="D1289" s="306" t="str">
        <f t="shared" si="600"/>
        <v/>
      </c>
      <c r="E1289" s="305"/>
      <c r="F1289" s="331">
        <f t="shared" si="601"/>
        <v>0</v>
      </c>
      <c r="G1289" s="331">
        <f t="shared" si="602"/>
        <v>0</v>
      </c>
    </row>
    <row r="1290" spans="1:7" s="326" customFormat="1" ht="24" customHeight="1" x14ac:dyDescent="0.2">
      <c r="A1290" s="341" t="str">
        <f t="shared" si="598"/>
        <v/>
      </c>
      <c r="B1290" s="341" t="str">
        <f t="shared" si="599"/>
        <v/>
      </c>
      <c r="C1290" s="354"/>
      <c r="D1290" s="306" t="str">
        <f t="shared" si="600"/>
        <v/>
      </c>
      <c r="E1290" s="305"/>
      <c r="F1290" s="331">
        <f t="shared" si="601"/>
        <v>0</v>
      </c>
      <c r="G1290" s="331">
        <f t="shared" si="602"/>
        <v>0</v>
      </c>
    </row>
    <row r="1291" spans="1:7" s="326" customFormat="1" ht="24" customHeight="1" x14ac:dyDescent="0.2">
      <c r="A1291" s="341" t="str">
        <f t="shared" ref="A1291:A1296" si="603">IFERROR(VLOOKUP(C1291,Tabla_Insumos,4,FALSE),"")</f>
        <v/>
      </c>
      <c r="B1291" s="341" t="str">
        <f t="shared" ref="B1291:B1296" si="604">IFERROR(VLOOKUP(C1291,Tabla_Insumos,5,FALSE),"")</f>
        <v/>
      </c>
      <c r="C1291" s="351"/>
      <c r="D1291" s="304" t="str">
        <f t="shared" ref="D1291:D1296" si="605">IFERROR(VLOOKUP(C1291,Tabla_Insumos,2,FALSE),"")</f>
        <v/>
      </c>
      <c r="E1291" s="308"/>
      <c r="F1291" s="331">
        <f t="shared" si="601"/>
        <v>0</v>
      </c>
      <c r="G1291" s="331">
        <f t="shared" si="602"/>
        <v>0</v>
      </c>
    </row>
    <row r="1292" spans="1:7" s="326" customFormat="1" ht="24" customHeight="1" x14ac:dyDescent="0.2">
      <c r="A1292" s="341" t="str">
        <f t="shared" si="603"/>
        <v/>
      </c>
      <c r="B1292" s="341" t="str">
        <f t="shared" si="604"/>
        <v/>
      </c>
      <c r="C1292" s="351"/>
      <c r="D1292" s="304" t="str">
        <f t="shared" si="605"/>
        <v/>
      </c>
      <c r="E1292" s="308"/>
      <c r="F1292" s="331">
        <f t="shared" si="601"/>
        <v>0</v>
      </c>
      <c r="G1292" s="331">
        <f t="shared" si="602"/>
        <v>0</v>
      </c>
    </row>
    <row r="1293" spans="1:7" s="326" customFormat="1" ht="24" customHeight="1" x14ac:dyDescent="0.2">
      <c r="A1293" s="341" t="str">
        <f t="shared" si="603"/>
        <v/>
      </c>
      <c r="B1293" s="341" t="str">
        <f t="shared" si="604"/>
        <v/>
      </c>
      <c r="C1293" s="351"/>
      <c r="D1293" s="304" t="str">
        <f t="shared" si="605"/>
        <v/>
      </c>
      <c r="E1293" s="308"/>
      <c r="F1293" s="331">
        <f t="shared" si="601"/>
        <v>0</v>
      </c>
      <c r="G1293" s="331">
        <f t="shared" si="602"/>
        <v>0</v>
      </c>
    </row>
    <row r="1294" spans="1:7" s="326" customFormat="1" ht="24" customHeight="1" x14ac:dyDescent="0.2">
      <c r="A1294" s="341" t="str">
        <f t="shared" si="603"/>
        <v/>
      </c>
      <c r="B1294" s="341" t="str">
        <f t="shared" si="604"/>
        <v/>
      </c>
      <c r="C1294" s="351"/>
      <c r="D1294" s="304" t="str">
        <f t="shared" si="605"/>
        <v/>
      </c>
      <c r="E1294" s="308"/>
      <c r="F1294" s="331">
        <f t="shared" si="601"/>
        <v>0</v>
      </c>
      <c r="G1294" s="331">
        <f t="shared" si="602"/>
        <v>0</v>
      </c>
    </row>
    <row r="1295" spans="1:7" s="326" customFormat="1" ht="24" customHeight="1" x14ac:dyDescent="0.2">
      <c r="A1295" s="341" t="str">
        <f t="shared" si="603"/>
        <v/>
      </c>
      <c r="B1295" s="341" t="str">
        <f t="shared" si="604"/>
        <v/>
      </c>
      <c r="C1295" s="351"/>
      <c r="D1295" s="304" t="str">
        <f t="shared" si="605"/>
        <v/>
      </c>
      <c r="E1295" s="308"/>
      <c r="F1295" s="331">
        <f t="shared" si="601"/>
        <v>0</v>
      </c>
      <c r="G1295" s="331">
        <f t="shared" si="602"/>
        <v>0</v>
      </c>
    </row>
    <row r="1296" spans="1:7" s="326" customFormat="1" ht="24" customHeight="1" x14ac:dyDescent="0.2">
      <c r="A1296" s="341" t="str">
        <f t="shared" si="603"/>
        <v/>
      </c>
      <c r="B1296" s="341" t="str">
        <f t="shared" si="604"/>
        <v/>
      </c>
      <c r="C1296" s="351"/>
      <c r="D1296" s="304" t="str">
        <f t="shared" si="605"/>
        <v/>
      </c>
      <c r="E1296" s="308"/>
      <c r="F1296" s="331">
        <f t="shared" si="601"/>
        <v>0</v>
      </c>
      <c r="G1296" s="331">
        <f t="shared" si="602"/>
        <v>0</v>
      </c>
    </row>
    <row r="1297" spans="1:7" ht="24" customHeight="1" x14ac:dyDescent="0.2">
      <c r="A1297" s="343"/>
      <c r="E1297" s="310"/>
      <c r="F1297" s="325" t="s">
        <v>31</v>
      </c>
      <c r="G1297" s="352">
        <f>SUBTOTAL(9,G1288:G1296)</f>
        <v>0</v>
      </c>
    </row>
    <row r="1298" spans="1:7" ht="24" customHeight="1" x14ac:dyDescent="0.2">
      <c r="A1298" s="342"/>
      <c r="E1298" s="310"/>
      <c r="G1298" s="324"/>
    </row>
    <row r="1299" spans="1:7" ht="24" customHeight="1" x14ac:dyDescent="0.2">
      <c r="A1299" s="344" t="str">
        <f>B1257</f>
        <v/>
      </c>
      <c r="B1299" s="131" t="str">
        <f>C1257</f>
        <v/>
      </c>
      <c r="C1299" s="327"/>
      <c r="D1299" s="327" t="s">
        <v>32</v>
      </c>
      <c r="E1299" s="328"/>
      <c r="F1299" s="355" t="s">
        <v>33</v>
      </c>
      <c r="G1299" s="356">
        <f>SUBTOTAL(9,G1262:G1298)</f>
        <v>0</v>
      </c>
    </row>
    <row r="1301" spans="1:7" ht="24" customHeight="1" x14ac:dyDescent="0.2">
      <c r="A1301" s="333" t="s">
        <v>35</v>
      </c>
      <c r="B1301" s="334"/>
      <c r="C1301" s="133"/>
      <c r="D1301" s="133"/>
      <c r="E1301" s="133"/>
      <c r="F1301" s="133"/>
      <c r="G1301" s="345"/>
    </row>
    <row r="1302" spans="1:7" ht="24" customHeight="1" x14ac:dyDescent="0.2">
      <c r="A1302" s="336" t="s">
        <v>600</v>
      </c>
      <c r="B1302" s="337" t="str">
        <f>Comitente</f>
        <v>Dirección de Recursos Energéticos</v>
      </c>
      <c r="C1302" s="346"/>
      <c r="D1302" s="74"/>
      <c r="E1302" s="74"/>
      <c r="F1302" s="320"/>
      <c r="G1302" s="321"/>
    </row>
    <row r="1303" spans="1:7" ht="24" customHeight="1" x14ac:dyDescent="0.2">
      <c r="A1303" s="336" t="s">
        <v>601</v>
      </c>
      <c r="B1303" s="337">
        <f>Contratista</f>
        <v>0</v>
      </c>
      <c r="C1303" s="347"/>
      <c r="D1303" s="347"/>
      <c r="E1303" s="347"/>
      <c r="F1303" s="320"/>
      <c r="G1303" s="321"/>
    </row>
    <row r="1304" spans="1:7" ht="24" customHeight="1" x14ac:dyDescent="0.2">
      <c r="A1304" s="336" t="s">
        <v>22</v>
      </c>
      <c r="B1304" s="337" t="str">
        <f>Obra</f>
        <v>REFACCIÓN Y ACONDICIONAMIENTO DE INSTALACIONES ELÉCTRICAS EN EL CENTRO DE OPERACIONES DE LA PRESA QUEBRADA DE ULLUM</v>
      </c>
      <c r="C1304" s="347"/>
      <c r="D1304" s="347"/>
      <c r="E1304" s="347"/>
      <c r="F1304" s="320" t="s">
        <v>36</v>
      </c>
      <c r="G1304" s="348">
        <f>Fecha_Base</f>
        <v>0</v>
      </c>
    </row>
    <row r="1305" spans="1:7" ht="24" customHeight="1" x14ac:dyDescent="0.2">
      <c r="A1305" s="338" t="s">
        <v>599</v>
      </c>
      <c r="B1305" s="151" t="str">
        <f>Ubicación</f>
        <v>Dpto. Ullum</v>
      </c>
      <c r="C1305" s="74"/>
      <c r="E1305" s="310"/>
      <c r="G1305" s="324"/>
    </row>
    <row r="1306" spans="1:7" ht="24" customHeight="1" x14ac:dyDescent="0.2">
      <c r="A1306" s="338" t="s">
        <v>37</v>
      </c>
      <c r="B1306" s="322" t="str">
        <f>IFERROR(VALUE(LEFT(B1307,FIND(".",B1307)-1)),"")</f>
        <v/>
      </c>
      <c r="C1306" s="70" t="str">
        <f>IFERROR(VLOOKUP(B1306,Tabla_CyP,2,FALSE),"")</f>
        <v/>
      </c>
      <c r="E1306" s="310"/>
      <c r="G1306" s="324"/>
    </row>
    <row r="1307" spans="1:7" ht="24" customHeight="1" x14ac:dyDescent="0.2">
      <c r="A1307" s="338" t="s">
        <v>23</v>
      </c>
      <c r="B1307" s="323" t="str">
        <f>IFERROR(VLOOKUP(COUNTIF($A$1:A1307,"ANALISIS DE PRECIOS"),Tabla_NumeroItem,2,FALSE),"")</f>
        <v/>
      </c>
      <c r="C1307" s="70" t="str">
        <f>IFERROR(VLOOKUP(B1307,Tabla_CyP,2,FALSE),"")</f>
        <v/>
      </c>
      <c r="E1307" s="310"/>
      <c r="F1307" s="320" t="s">
        <v>24</v>
      </c>
      <c r="G1307" s="324" t="str">
        <f>IFERROR(VLOOKUP(B1307,Tabla_CyP,4,FALSE),"")</f>
        <v/>
      </c>
    </row>
    <row r="1308" spans="1:7" ht="24" customHeight="1" x14ac:dyDescent="0.2">
      <c r="A1308" s="338"/>
      <c r="B1308" s="151"/>
      <c r="E1308" s="310"/>
      <c r="G1308" s="324"/>
    </row>
    <row r="1309" spans="1:7" ht="24" customHeight="1" x14ac:dyDescent="0.2">
      <c r="A1309" s="402" t="s">
        <v>505</v>
      </c>
      <c r="B1309" s="403"/>
      <c r="C1309" s="404" t="s">
        <v>0</v>
      </c>
      <c r="D1309" s="404" t="s">
        <v>25</v>
      </c>
      <c r="E1309" s="406" t="s">
        <v>26</v>
      </c>
      <c r="F1309" s="400" t="s">
        <v>27</v>
      </c>
      <c r="G1309" s="400" t="s">
        <v>28</v>
      </c>
    </row>
    <row r="1310" spans="1:7" ht="24" customHeight="1" x14ac:dyDescent="0.2">
      <c r="A1310" s="339" t="s">
        <v>506</v>
      </c>
      <c r="B1310" s="339" t="s">
        <v>507</v>
      </c>
      <c r="C1310" s="405"/>
      <c r="D1310" s="405"/>
      <c r="E1310" s="407"/>
      <c r="F1310" s="401"/>
      <c r="G1310" s="401"/>
    </row>
    <row r="1311" spans="1:7" ht="24" customHeight="1" x14ac:dyDescent="0.2">
      <c r="A1311" s="318"/>
      <c r="B1311" s="340"/>
      <c r="C1311" s="97" t="s">
        <v>602</v>
      </c>
      <c r="D1311" s="327"/>
      <c r="E1311" s="328"/>
      <c r="F1311" s="329"/>
      <c r="G1311" s="330"/>
    </row>
    <row r="1312" spans="1:7" s="326" customFormat="1" ht="24" customHeight="1" x14ac:dyDescent="0.2">
      <c r="A1312" s="341" t="str">
        <f t="shared" ref="A1312" si="606">IFERROR(VLOOKUP(C1312,Tabla_Insumos,4,FALSE),"")</f>
        <v/>
      </c>
      <c r="B1312" s="341" t="str">
        <f>IFERROR(VLOOKUP(C1312,Tabla_Insumos,5,FALSE),"")</f>
        <v/>
      </c>
      <c r="C1312" s="107"/>
      <c r="D1312" s="304" t="str">
        <f>IFERROR(VLOOKUP(C1312,Tabla_Insumos,2,FALSE),"")</f>
        <v/>
      </c>
      <c r="E1312" s="308"/>
      <c r="F1312" s="331">
        <f t="shared" ref="F1312:F1325" si="607">IFERROR(VLOOKUP(C1312,Tabla_Insumos,3,FALSE),0)</f>
        <v>0</v>
      </c>
      <c r="G1312" s="331">
        <f>ROUND(E1312*F1312,2)</f>
        <v>0</v>
      </c>
    </row>
    <row r="1313" spans="1:7" s="326" customFormat="1" ht="24" customHeight="1" x14ac:dyDescent="0.2">
      <c r="A1313" s="341" t="str">
        <f t="shared" ref="A1313:A1325" si="608">IFERROR(VLOOKUP(C1313,Tabla_Insumos,4,FALSE),"")</f>
        <v/>
      </c>
      <c r="B1313" s="341" t="str">
        <f t="shared" ref="B1313:B1325" si="609">IFERROR(VLOOKUP(C1313,Tabla_Insumos,5,FALSE),"")</f>
        <v/>
      </c>
      <c r="C1313" s="351"/>
      <c r="D1313" s="304" t="str">
        <f t="shared" ref="D1313:D1325" si="610">IFERROR(VLOOKUP(C1313,Tabla_Insumos,2,FALSE),"")</f>
        <v/>
      </c>
      <c r="E1313" s="308"/>
      <c r="F1313" s="331">
        <f t="shared" si="607"/>
        <v>0</v>
      </c>
      <c r="G1313" s="331">
        <f t="shared" ref="G1313:G1325" si="611">ROUND(E1313*F1313,2)</f>
        <v>0</v>
      </c>
    </row>
    <row r="1314" spans="1:7" s="326" customFormat="1" ht="24" customHeight="1" x14ac:dyDescent="0.2">
      <c r="A1314" s="341" t="str">
        <f t="shared" si="608"/>
        <v/>
      </c>
      <c r="B1314" s="341" t="str">
        <f t="shared" si="609"/>
        <v/>
      </c>
      <c r="C1314" s="351"/>
      <c r="D1314" s="304" t="str">
        <f t="shared" si="610"/>
        <v/>
      </c>
      <c r="E1314" s="308"/>
      <c r="F1314" s="331">
        <f t="shared" si="607"/>
        <v>0</v>
      </c>
      <c r="G1314" s="331">
        <f t="shared" si="611"/>
        <v>0</v>
      </c>
    </row>
    <row r="1315" spans="1:7" s="326" customFormat="1" ht="24" customHeight="1" x14ac:dyDescent="0.2">
      <c r="A1315" s="341" t="str">
        <f t="shared" si="608"/>
        <v/>
      </c>
      <c r="B1315" s="341" t="str">
        <f t="shared" si="609"/>
        <v/>
      </c>
      <c r="C1315" s="351"/>
      <c r="D1315" s="304" t="str">
        <f t="shared" si="610"/>
        <v/>
      </c>
      <c r="E1315" s="308"/>
      <c r="F1315" s="331">
        <f t="shared" si="607"/>
        <v>0</v>
      </c>
      <c r="G1315" s="331">
        <f t="shared" si="611"/>
        <v>0</v>
      </c>
    </row>
    <row r="1316" spans="1:7" s="326" customFormat="1" ht="24" customHeight="1" x14ac:dyDescent="0.2">
      <c r="A1316" s="341" t="str">
        <f t="shared" si="608"/>
        <v/>
      </c>
      <c r="B1316" s="341" t="str">
        <f t="shared" si="609"/>
        <v/>
      </c>
      <c r="C1316" s="351"/>
      <c r="D1316" s="304" t="str">
        <f t="shared" si="610"/>
        <v/>
      </c>
      <c r="E1316" s="308"/>
      <c r="F1316" s="331">
        <f t="shared" si="607"/>
        <v>0</v>
      </c>
      <c r="G1316" s="331">
        <f t="shared" si="611"/>
        <v>0</v>
      </c>
    </row>
    <row r="1317" spans="1:7" s="326" customFormat="1" ht="24" customHeight="1" x14ac:dyDescent="0.2">
      <c r="A1317" s="341" t="str">
        <f t="shared" si="608"/>
        <v/>
      </c>
      <c r="B1317" s="341" t="str">
        <f t="shared" si="609"/>
        <v/>
      </c>
      <c r="C1317" s="351"/>
      <c r="D1317" s="304" t="str">
        <f t="shared" si="610"/>
        <v/>
      </c>
      <c r="E1317" s="308"/>
      <c r="F1317" s="331">
        <f t="shared" si="607"/>
        <v>0</v>
      </c>
      <c r="G1317" s="331">
        <f t="shared" si="611"/>
        <v>0</v>
      </c>
    </row>
    <row r="1318" spans="1:7" s="326" customFormat="1" ht="24" customHeight="1" x14ac:dyDescent="0.2">
      <c r="A1318" s="341" t="str">
        <f t="shared" si="608"/>
        <v/>
      </c>
      <c r="B1318" s="341" t="str">
        <f t="shared" si="609"/>
        <v/>
      </c>
      <c r="C1318" s="351"/>
      <c r="D1318" s="304" t="str">
        <f t="shared" si="610"/>
        <v/>
      </c>
      <c r="E1318" s="308"/>
      <c r="F1318" s="331">
        <f t="shared" si="607"/>
        <v>0</v>
      </c>
      <c r="G1318" s="331">
        <f t="shared" si="611"/>
        <v>0</v>
      </c>
    </row>
    <row r="1319" spans="1:7" s="326" customFormat="1" ht="24" customHeight="1" x14ac:dyDescent="0.2">
      <c r="A1319" s="341" t="str">
        <f t="shared" si="608"/>
        <v/>
      </c>
      <c r="B1319" s="341" t="str">
        <f t="shared" si="609"/>
        <v/>
      </c>
      <c r="C1319" s="351"/>
      <c r="D1319" s="304" t="str">
        <f t="shared" si="610"/>
        <v/>
      </c>
      <c r="E1319" s="308"/>
      <c r="F1319" s="331">
        <f t="shared" si="607"/>
        <v>0</v>
      </c>
      <c r="G1319" s="331">
        <f t="shared" si="611"/>
        <v>0</v>
      </c>
    </row>
    <row r="1320" spans="1:7" s="326" customFormat="1" ht="24" customHeight="1" x14ac:dyDescent="0.2">
      <c r="A1320" s="341" t="str">
        <f t="shared" si="608"/>
        <v/>
      </c>
      <c r="B1320" s="341" t="str">
        <f t="shared" si="609"/>
        <v/>
      </c>
      <c r="C1320" s="351"/>
      <c r="D1320" s="304" t="str">
        <f t="shared" si="610"/>
        <v/>
      </c>
      <c r="E1320" s="308"/>
      <c r="F1320" s="331">
        <f t="shared" si="607"/>
        <v>0</v>
      </c>
      <c r="G1320" s="331">
        <f t="shared" si="611"/>
        <v>0</v>
      </c>
    </row>
    <row r="1321" spans="1:7" s="326" customFormat="1" ht="24" customHeight="1" x14ac:dyDescent="0.2">
      <c r="A1321" s="341" t="str">
        <f t="shared" si="608"/>
        <v/>
      </c>
      <c r="B1321" s="341" t="str">
        <f t="shared" si="609"/>
        <v/>
      </c>
      <c r="C1321" s="351"/>
      <c r="D1321" s="304" t="str">
        <f t="shared" si="610"/>
        <v/>
      </c>
      <c r="E1321" s="308"/>
      <c r="F1321" s="331">
        <f t="shared" si="607"/>
        <v>0</v>
      </c>
      <c r="G1321" s="331">
        <f t="shared" si="611"/>
        <v>0</v>
      </c>
    </row>
    <row r="1322" spans="1:7" s="326" customFormat="1" ht="24" customHeight="1" x14ac:dyDescent="0.2">
      <c r="A1322" s="341" t="str">
        <f t="shared" si="608"/>
        <v/>
      </c>
      <c r="B1322" s="341" t="str">
        <f t="shared" si="609"/>
        <v/>
      </c>
      <c r="C1322" s="351"/>
      <c r="D1322" s="304" t="str">
        <f t="shared" si="610"/>
        <v/>
      </c>
      <c r="E1322" s="308"/>
      <c r="F1322" s="331">
        <f t="shared" si="607"/>
        <v>0</v>
      </c>
      <c r="G1322" s="331">
        <f t="shared" si="611"/>
        <v>0</v>
      </c>
    </row>
    <row r="1323" spans="1:7" s="326" customFormat="1" ht="24" customHeight="1" x14ac:dyDescent="0.2">
      <c r="A1323" s="341" t="str">
        <f t="shared" si="608"/>
        <v/>
      </c>
      <c r="B1323" s="341" t="str">
        <f t="shared" si="609"/>
        <v/>
      </c>
      <c r="C1323" s="351"/>
      <c r="D1323" s="304" t="str">
        <f t="shared" si="610"/>
        <v/>
      </c>
      <c r="E1323" s="308"/>
      <c r="F1323" s="331">
        <f t="shared" si="607"/>
        <v>0</v>
      </c>
      <c r="G1323" s="331">
        <f t="shared" si="611"/>
        <v>0</v>
      </c>
    </row>
    <row r="1324" spans="1:7" s="326" customFormat="1" ht="24" customHeight="1" x14ac:dyDescent="0.2">
      <c r="A1324" s="341" t="str">
        <f t="shared" si="608"/>
        <v/>
      </c>
      <c r="B1324" s="341" t="str">
        <f t="shared" si="609"/>
        <v/>
      </c>
      <c r="C1324" s="351"/>
      <c r="D1324" s="304" t="str">
        <f t="shared" si="610"/>
        <v/>
      </c>
      <c r="E1324" s="308"/>
      <c r="F1324" s="331">
        <f t="shared" si="607"/>
        <v>0</v>
      </c>
      <c r="G1324" s="331">
        <f t="shared" si="611"/>
        <v>0</v>
      </c>
    </row>
    <row r="1325" spans="1:7" s="326" customFormat="1" ht="24" customHeight="1" x14ac:dyDescent="0.2">
      <c r="A1325" s="341" t="str">
        <f t="shared" si="608"/>
        <v/>
      </c>
      <c r="B1325" s="341" t="str">
        <f t="shared" si="609"/>
        <v/>
      </c>
      <c r="C1325" s="351"/>
      <c r="D1325" s="304" t="str">
        <f t="shared" si="610"/>
        <v/>
      </c>
      <c r="E1325" s="308"/>
      <c r="F1325" s="332">
        <f t="shared" si="607"/>
        <v>0</v>
      </c>
      <c r="G1325" s="331">
        <f t="shared" si="611"/>
        <v>0</v>
      </c>
    </row>
    <row r="1326" spans="1:7" ht="24" customHeight="1" x14ac:dyDescent="0.2">
      <c r="A1326" s="342"/>
      <c r="E1326" s="310"/>
      <c r="F1326" s="325" t="s">
        <v>29</v>
      </c>
      <c r="G1326" s="352">
        <f>SUBTOTAL(9,G1312:G1325)</f>
        <v>0</v>
      </c>
    </row>
    <row r="1327" spans="1:7" ht="24" customHeight="1" x14ac:dyDescent="0.2">
      <c r="A1327" s="342"/>
      <c r="C1327" s="74" t="s">
        <v>603</v>
      </c>
      <c r="E1327" s="310"/>
      <c r="G1327" s="324"/>
    </row>
    <row r="1328" spans="1:7" s="326" customFormat="1" ht="24" customHeight="1" x14ac:dyDescent="0.2">
      <c r="A1328" s="341" t="str">
        <f t="shared" ref="A1328:A1333" si="612">IFERROR(VLOOKUP(C1328,Tabla_Insumos,4,FALSE),"")</f>
        <v/>
      </c>
      <c r="B1328" s="341">
        <f t="shared" ref="B1328:B1333" si="613">IFERROR(VLOOKUP(A1328,Tabla_Indices,5,FALSE),"")</f>
        <v>0</v>
      </c>
      <c r="C1328" s="351"/>
      <c r="D1328" s="304" t="str">
        <f t="shared" ref="D1328:D1333" si="614">IFERROR(VLOOKUP(C1328,Tabla_Insumos,2,FALSE),"")</f>
        <v/>
      </c>
      <c r="E1328" s="308"/>
      <c r="F1328" s="331">
        <f t="shared" ref="F1328:F1335" si="615">IFERROR(VLOOKUP(C1328,Tabla_Insumos,3,FALSE),0)</f>
        <v>0</v>
      </c>
      <c r="G1328" s="331">
        <f>ROUND(E1328*F1328,2)</f>
        <v>0</v>
      </c>
    </row>
    <row r="1329" spans="1:7" s="326" customFormat="1" ht="24" customHeight="1" x14ac:dyDescent="0.2">
      <c r="A1329" s="341" t="str">
        <f t="shared" si="612"/>
        <v/>
      </c>
      <c r="B1329" s="341">
        <f t="shared" si="613"/>
        <v>0</v>
      </c>
      <c r="C1329" s="351"/>
      <c r="D1329" s="304" t="str">
        <f t="shared" si="614"/>
        <v/>
      </c>
      <c r="E1329" s="308"/>
      <c r="F1329" s="331">
        <f t="shared" si="615"/>
        <v>0</v>
      </c>
      <c r="G1329" s="331">
        <f>ROUND(E1329*F1329,2)</f>
        <v>0</v>
      </c>
    </row>
    <row r="1330" spans="1:7" s="326" customFormat="1" ht="24" customHeight="1" x14ac:dyDescent="0.2">
      <c r="A1330" s="341" t="str">
        <f t="shared" si="612"/>
        <v/>
      </c>
      <c r="B1330" s="341">
        <f t="shared" si="613"/>
        <v>0</v>
      </c>
      <c r="C1330" s="351"/>
      <c r="D1330" s="304" t="str">
        <f t="shared" si="614"/>
        <v/>
      </c>
      <c r="E1330" s="308"/>
      <c r="F1330" s="331">
        <f t="shared" si="615"/>
        <v>0</v>
      </c>
      <c r="G1330" s="331">
        <f t="shared" ref="G1330:G1335" si="616">ROUND(E1330*F1330,2)</f>
        <v>0</v>
      </c>
    </row>
    <row r="1331" spans="1:7" s="326" customFormat="1" ht="24" customHeight="1" x14ac:dyDescent="0.2">
      <c r="A1331" s="341" t="str">
        <f t="shared" si="612"/>
        <v/>
      </c>
      <c r="B1331" s="341">
        <f t="shared" si="613"/>
        <v>0</v>
      </c>
      <c r="C1331" s="351"/>
      <c r="D1331" s="304" t="str">
        <f t="shared" si="614"/>
        <v/>
      </c>
      <c r="E1331" s="308"/>
      <c r="F1331" s="331">
        <f t="shared" si="615"/>
        <v>0</v>
      </c>
      <c r="G1331" s="331">
        <f t="shared" si="616"/>
        <v>0</v>
      </c>
    </row>
    <row r="1332" spans="1:7" s="326" customFormat="1" ht="24" customHeight="1" x14ac:dyDescent="0.2">
      <c r="A1332" s="341" t="str">
        <f t="shared" si="612"/>
        <v/>
      </c>
      <c r="B1332" s="341">
        <f t="shared" si="613"/>
        <v>0</v>
      </c>
      <c r="C1332" s="351"/>
      <c r="D1332" s="304" t="str">
        <f t="shared" si="614"/>
        <v/>
      </c>
      <c r="E1332" s="308"/>
      <c r="F1332" s="331">
        <f t="shared" si="615"/>
        <v>0</v>
      </c>
      <c r="G1332" s="331">
        <f t="shared" si="616"/>
        <v>0</v>
      </c>
    </row>
    <row r="1333" spans="1:7" s="326" customFormat="1" ht="24" customHeight="1" x14ac:dyDescent="0.2">
      <c r="A1333" s="341" t="str">
        <f t="shared" si="612"/>
        <v/>
      </c>
      <c r="B1333" s="341">
        <f t="shared" si="613"/>
        <v>0</v>
      </c>
      <c r="C1333" s="351"/>
      <c r="D1333" s="304" t="str">
        <f t="shared" si="614"/>
        <v/>
      </c>
      <c r="E1333" s="308"/>
      <c r="F1333" s="331">
        <f t="shared" si="615"/>
        <v>0</v>
      </c>
      <c r="G1333" s="331">
        <f t="shared" si="616"/>
        <v>0</v>
      </c>
    </row>
    <row r="1334" spans="1:7" s="326" customFormat="1" ht="24" customHeight="1" x14ac:dyDescent="0.2">
      <c r="A1334" s="341" t="str">
        <f t="shared" ref="A1334:A1335" si="617">IFERROR(VLOOKUP(C1334,Tabla_Insumos,4,FALSE),"")</f>
        <v/>
      </c>
      <c r="B1334" s="341">
        <f t="shared" ref="B1334:B1335" si="618">IFERROR(VLOOKUP(A1334,Tabla_Indices,5,FALSE),"")</f>
        <v>0</v>
      </c>
      <c r="C1334" s="351"/>
      <c r="D1334" s="304" t="str">
        <f t="shared" ref="D1334:D1335" si="619">IFERROR(VLOOKUP(C1334,Tabla_Insumos,2,FALSE),"")</f>
        <v/>
      </c>
      <c r="E1334" s="308"/>
      <c r="F1334" s="331">
        <f t="shared" si="615"/>
        <v>0</v>
      </c>
      <c r="G1334" s="331">
        <f t="shared" si="616"/>
        <v>0</v>
      </c>
    </row>
    <row r="1335" spans="1:7" s="326" customFormat="1" ht="24" customHeight="1" x14ac:dyDescent="0.2">
      <c r="A1335" s="341" t="str">
        <f t="shared" si="617"/>
        <v/>
      </c>
      <c r="B1335" s="341">
        <f t="shared" si="618"/>
        <v>0</v>
      </c>
      <c r="C1335" s="351"/>
      <c r="D1335" s="304" t="str">
        <f t="shared" si="619"/>
        <v/>
      </c>
      <c r="E1335" s="308"/>
      <c r="F1335" s="331">
        <f t="shared" si="615"/>
        <v>0</v>
      </c>
      <c r="G1335" s="331">
        <f t="shared" si="616"/>
        <v>0</v>
      </c>
    </row>
    <row r="1336" spans="1:7" ht="24" customHeight="1" x14ac:dyDescent="0.2">
      <c r="A1336" s="342"/>
      <c r="E1336" s="310"/>
      <c r="F1336" s="325" t="s">
        <v>30</v>
      </c>
      <c r="G1336" s="352">
        <f>SUBTOTAL(9,G1328:G1335)</f>
        <v>0</v>
      </c>
    </row>
    <row r="1337" spans="1:7" ht="24" customHeight="1" x14ac:dyDescent="0.2">
      <c r="A1337" s="342"/>
      <c r="C1337" s="74" t="s">
        <v>604</v>
      </c>
      <c r="E1337" s="310"/>
      <c r="G1337" s="324"/>
    </row>
    <row r="1338" spans="1:7" s="326" customFormat="1" ht="24" customHeight="1" x14ac:dyDescent="0.2">
      <c r="A1338" s="341" t="str">
        <f t="shared" ref="A1338:A1339" si="620">IFERROR(VLOOKUP(C1338,Tabla_Insumos,4,FALSE),"")</f>
        <v/>
      </c>
      <c r="B1338" s="341" t="str">
        <f t="shared" ref="B1338:B1339" si="621">IFERROR(VLOOKUP(C1338,Tabla_Insumos,5,FALSE),"")</f>
        <v/>
      </c>
      <c r="C1338" s="351"/>
      <c r="D1338" s="304" t="str">
        <f>IFERROR(VLOOKUP(C1338,Tabla_Insumos,2,FALSE),"")</f>
        <v/>
      </c>
      <c r="E1338" s="308"/>
      <c r="F1338" s="331">
        <f t="shared" ref="F1338:F1346" si="622">IFERROR(VLOOKUP(C1338,Tabla_Insumos,3,FALSE),0)</f>
        <v>0</v>
      </c>
      <c r="G1338" s="331">
        <f t="shared" ref="G1338:G1346" si="623">ROUND(E1338*F1338,2)</f>
        <v>0</v>
      </c>
    </row>
    <row r="1339" spans="1:7" s="326" customFormat="1" ht="24" customHeight="1" x14ac:dyDescent="0.2">
      <c r="A1339" s="341" t="str">
        <f t="shared" si="620"/>
        <v/>
      </c>
      <c r="B1339" s="341" t="str">
        <f t="shared" si="621"/>
        <v/>
      </c>
      <c r="C1339" s="351"/>
      <c r="D1339" s="304" t="str">
        <f>IFERROR(VLOOKUP(C1339,Tabla_Insumos,2,FALSE),"")</f>
        <v/>
      </c>
      <c r="E1339" s="308"/>
      <c r="F1339" s="331">
        <f t="shared" si="622"/>
        <v>0</v>
      </c>
      <c r="G1339" s="331">
        <f t="shared" si="623"/>
        <v>0</v>
      </c>
    </row>
    <row r="1340" spans="1:7" s="326" customFormat="1" ht="24" customHeight="1" x14ac:dyDescent="0.2">
      <c r="A1340" s="341" t="str">
        <f t="shared" ref="A1340:A1346" si="624">IFERROR(VLOOKUP(C1340,Tabla_Insumos,4,FALSE),"")</f>
        <v/>
      </c>
      <c r="B1340" s="341" t="str">
        <f t="shared" ref="B1340:B1346" si="625">IFERROR(VLOOKUP(C1340,Tabla_Insumos,5,FALSE),"")</f>
        <v/>
      </c>
      <c r="C1340" s="351"/>
      <c r="D1340" s="304" t="str">
        <f t="shared" ref="D1340:D1346" si="626">IFERROR(VLOOKUP(C1340,Tabla_Insumos,2,FALSE),"")</f>
        <v/>
      </c>
      <c r="E1340" s="308"/>
      <c r="F1340" s="331">
        <f t="shared" si="622"/>
        <v>0</v>
      </c>
      <c r="G1340" s="331">
        <f t="shared" si="623"/>
        <v>0</v>
      </c>
    </row>
    <row r="1341" spans="1:7" s="326" customFormat="1" ht="24" customHeight="1" x14ac:dyDescent="0.2">
      <c r="A1341" s="341" t="str">
        <f t="shared" si="624"/>
        <v/>
      </c>
      <c r="B1341" s="341" t="str">
        <f t="shared" si="625"/>
        <v/>
      </c>
      <c r="C1341" s="351"/>
      <c r="D1341" s="304" t="str">
        <f t="shared" si="626"/>
        <v/>
      </c>
      <c r="E1341" s="308"/>
      <c r="F1341" s="331">
        <f t="shared" si="622"/>
        <v>0</v>
      </c>
      <c r="G1341" s="331">
        <f t="shared" si="623"/>
        <v>0</v>
      </c>
    </row>
    <row r="1342" spans="1:7" s="326" customFormat="1" ht="24" customHeight="1" x14ac:dyDescent="0.2">
      <c r="A1342" s="341" t="str">
        <f t="shared" si="624"/>
        <v/>
      </c>
      <c r="B1342" s="341" t="str">
        <f t="shared" si="625"/>
        <v/>
      </c>
      <c r="C1342" s="351"/>
      <c r="D1342" s="304" t="str">
        <f t="shared" si="626"/>
        <v/>
      </c>
      <c r="E1342" s="308"/>
      <c r="F1342" s="331">
        <f t="shared" si="622"/>
        <v>0</v>
      </c>
      <c r="G1342" s="331">
        <f t="shared" si="623"/>
        <v>0</v>
      </c>
    </row>
    <row r="1343" spans="1:7" s="326" customFormat="1" ht="24" customHeight="1" x14ac:dyDescent="0.2">
      <c r="A1343" s="341" t="str">
        <f t="shared" si="624"/>
        <v/>
      </c>
      <c r="B1343" s="341" t="str">
        <f t="shared" si="625"/>
        <v/>
      </c>
      <c r="C1343" s="351"/>
      <c r="D1343" s="304" t="str">
        <f t="shared" si="626"/>
        <v/>
      </c>
      <c r="E1343" s="308"/>
      <c r="F1343" s="331">
        <f t="shared" si="622"/>
        <v>0</v>
      </c>
      <c r="G1343" s="331">
        <f t="shared" si="623"/>
        <v>0</v>
      </c>
    </row>
    <row r="1344" spans="1:7" s="326" customFormat="1" ht="24" customHeight="1" x14ac:dyDescent="0.2">
      <c r="A1344" s="341" t="str">
        <f t="shared" si="624"/>
        <v/>
      </c>
      <c r="B1344" s="341" t="str">
        <f t="shared" si="625"/>
        <v/>
      </c>
      <c r="C1344" s="351"/>
      <c r="D1344" s="304" t="str">
        <f t="shared" si="626"/>
        <v/>
      </c>
      <c r="E1344" s="308"/>
      <c r="F1344" s="331">
        <f t="shared" si="622"/>
        <v>0</v>
      </c>
      <c r="G1344" s="331">
        <f t="shared" si="623"/>
        <v>0</v>
      </c>
    </row>
    <row r="1345" spans="1:7" s="326" customFormat="1" ht="24" customHeight="1" x14ac:dyDescent="0.2">
      <c r="A1345" s="341" t="str">
        <f t="shared" si="624"/>
        <v/>
      </c>
      <c r="B1345" s="341" t="str">
        <f t="shared" si="625"/>
        <v/>
      </c>
      <c r="C1345" s="351"/>
      <c r="D1345" s="304" t="str">
        <f t="shared" si="626"/>
        <v/>
      </c>
      <c r="E1345" s="308"/>
      <c r="F1345" s="331">
        <f t="shared" si="622"/>
        <v>0</v>
      </c>
      <c r="G1345" s="331">
        <f t="shared" si="623"/>
        <v>0</v>
      </c>
    </row>
    <row r="1346" spans="1:7" s="326" customFormat="1" ht="24" customHeight="1" x14ac:dyDescent="0.2">
      <c r="A1346" s="341" t="str">
        <f t="shared" si="624"/>
        <v/>
      </c>
      <c r="B1346" s="341" t="str">
        <f t="shared" si="625"/>
        <v/>
      </c>
      <c r="C1346" s="351"/>
      <c r="D1346" s="304" t="str">
        <f t="shared" si="626"/>
        <v/>
      </c>
      <c r="E1346" s="308"/>
      <c r="F1346" s="331">
        <f t="shared" si="622"/>
        <v>0</v>
      </c>
      <c r="G1346" s="331">
        <f t="shared" si="623"/>
        <v>0</v>
      </c>
    </row>
    <row r="1347" spans="1:7" ht="24" customHeight="1" x14ac:dyDescent="0.2">
      <c r="A1347" s="343"/>
      <c r="E1347" s="310"/>
      <c r="F1347" s="325" t="s">
        <v>31</v>
      </c>
      <c r="G1347" s="352">
        <f>SUBTOTAL(9,G1338:G1346)</f>
        <v>0</v>
      </c>
    </row>
    <row r="1348" spans="1:7" ht="24" customHeight="1" x14ac:dyDescent="0.2">
      <c r="A1348" s="342"/>
      <c r="E1348" s="310"/>
      <c r="G1348" s="324"/>
    </row>
    <row r="1349" spans="1:7" ht="24" customHeight="1" x14ac:dyDescent="0.2">
      <c r="A1349" s="344" t="str">
        <f>B1307</f>
        <v/>
      </c>
      <c r="B1349" s="131" t="str">
        <f>C1307</f>
        <v/>
      </c>
      <c r="C1349" s="327"/>
      <c r="D1349" s="327" t="s">
        <v>32</v>
      </c>
      <c r="E1349" s="328"/>
      <c r="F1349" s="355" t="s">
        <v>33</v>
      </c>
      <c r="G1349" s="356">
        <f>SUBTOTAL(9,G1312:G1348)</f>
        <v>0</v>
      </c>
    </row>
    <row r="1351" spans="1:7" ht="24" customHeight="1" x14ac:dyDescent="0.2">
      <c r="A1351" s="333" t="s">
        <v>35</v>
      </c>
      <c r="B1351" s="334"/>
      <c r="C1351" s="133"/>
      <c r="D1351" s="133"/>
      <c r="E1351" s="133"/>
      <c r="F1351" s="133"/>
      <c r="G1351" s="345"/>
    </row>
    <row r="1352" spans="1:7" ht="24" customHeight="1" x14ac:dyDescent="0.2">
      <c r="A1352" s="336" t="s">
        <v>600</v>
      </c>
      <c r="B1352" s="337" t="str">
        <f>Comitente</f>
        <v>Dirección de Recursos Energéticos</v>
      </c>
      <c r="C1352" s="346"/>
      <c r="D1352" s="74"/>
      <c r="E1352" s="74"/>
      <c r="F1352" s="320"/>
      <c r="G1352" s="321"/>
    </row>
    <row r="1353" spans="1:7" ht="24" customHeight="1" x14ac:dyDescent="0.2">
      <c r="A1353" s="336" t="s">
        <v>601</v>
      </c>
      <c r="B1353" s="337">
        <f>Contratista</f>
        <v>0</v>
      </c>
      <c r="C1353" s="347"/>
      <c r="D1353" s="347"/>
      <c r="E1353" s="347"/>
      <c r="F1353" s="320"/>
      <c r="G1353" s="321"/>
    </row>
    <row r="1354" spans="1:7" ht="24" customHeight="1" x14ac:dyDescent="0.2">
      <c r="A1354" s="336" t="s">
        <v>22</v>
      </c>
      <c r="B1354" s="337" t="str">
        <f>Obra</f>
        <v>REFACCIÓN Y ACONDICIONAMIENTO DE INSTALACIONES ELÉCTRICAS EN EL CENTRO DE OPERACIONES DE LA PRESA QUEBRADA DE ULLUM</v>
      </c>
      <c r="C1354" s="347"/>
      <c r="D1354" s="347"/>
      <c r="E1354" s="347"/>
      <c r="F1354" s="320" t="s">
        <v>36</v>
      </c>
      <c r="G1354" s="348">
        <f>Fecha_Base</f>
        <v>0</v>
      </c>
    </row>
    <row r="1355" spans="1:7" ht="24" customHeight="1" x14ac:dyDescent="0.2">
      <c r="A1355" s="338" t="s">
        <v>599</v>
      </c>
      <c r="B1355" s="151" t="str">
        <f>Ubicación</f>
        <v>Dpto. Ullum</v>
      </c>
      <c r="C1355" s="74"/>
      <c r="E1355" s="310"/>
      <c r="G1355" s="324"/>
    </row>
    <row r="1356" spans="1:7" ht="24" customHeight="1" x14ac:dyDescent="0.2">
      <c r="A1356" s="338" t="s">
        <v>37</v>
      </c>
      <c r="B1356" s="322" t="str">
        <f>IFERROR(VALUE(LEFT(B1357,FIND(".",B1357)-1)),"")</f>
        <v/>
      </c>
      <c r="C1356" s="70" t="str">
        <f>IFERROR(VLOOKUP(B1356,Tabla_CyP,2,FALSE),"")</f>
        <v/>
      </c>
      <c r="E1356" s="310"/>
      <c r="G1356" s="324"/>
    </row>
    <row r="1357" spans="1:7" ht="24" customHeight="1" x14ac:dyDescent="0.2">
      <c r="A1357" s="338" t="s">
        <v>23</v>
      </c>
      <c r="B1357" s="323" t="str">
        <f>IFERROR(VLOOKUP(COUNTIF($A$1:A1357,"ANALISIS DE PRECIOS"),Tabla_NumeroItem,2,FALSE),"")</f>
        <v/>
      </c>
      <c r="C1357" s="70" t="str">
        <f>IFERROR(VLOOKUP(B1357,Tabla_CyP,2,FALSE),"")</f>
        <v/>
      </c>
      <c r="E1357" s="310"/>
      <c r="F1357" s="320" t="s">
        <v>24</v>
      </c>
      <c r="G1357" s="324" t="str">
        <f>IFERROR(VLOOKUP(B1357,Tabla_CyP,4,FALSE),"")</f>
        <v/>
      </c>
    </row>
    <row r="1358" spans="1:7" ht="24" customHeight="1" x14ac:dyDescent="0.2">
      <c r="A1358" s="338"/>
      <c r="B1358" s="151"/>
      <c r="E1358" s="310"/>
      <c r="G1358" s="324"/>
    </row>
    <row r="1359" spans="1:7" ht="24" customHeight="1" x14ac:dyDescent="0.2">
      <c r="A1359" s="402" t="s">
        <v>505</v>
      </c>
      <c r="B1359" s="403"/>
      <c r="C1359" s="404" t="s">
        <v>0</v>
      </c>
      <c r="D1359" s="404" t="s">
        <v>25</v>
      </c>
      <c r="E1359" s="406" t="s">
        <v>26</v>
      </c>
      <c r="F1359" s="400" t="s">
        <v>27</v>
      </c>
      <c r="G1359" s="400" t="s">
        <v>28</v>
      </c>
    </row>
    <row r="1360" spans="1:7" ht="24" customHeight="1" x14ac:dyDescent="0.2">
      <c r="A1360" s="339" t="s">
        <v>506</v>
      </c>
      <c r="B1360" s="339" t="s">
        <v>507</v>
      </c>
      <c r="C1360" s="405"/>
      <c r="D1360" s="405"/>
      <c r="E1360" s="407"/>
      <c r="F1360" s="401"/>
      <c r="G1360" s="401"/>
    </row>
    <row r="1361" spans="1:7" ht="24" customHeight="1" x14ac:dyDescent="0.2">
      <c r="A1361" s="318"/>
      <c r="B1361" s="340"/>
      <c r="C1361" s="97" t="s">
        <v>602</v>
      </c>
      <c r="D1361" s="327"/>
      <c r="E1361" s="328"/>
      <c r="F1361" s="329"/>
      <c r="G1361" s="330"/>
    </row>
    <row r="1362" spans="1:7" s="326" customFormat="1" ht="24" customHeight="1" x14ac:dyDescent="0.2">
      <c r="A1362" s="341" t="str">
        <f t="shared" ref="A1362:A1366" si="627">IFERROR(VLOOKUP(C1362,Tabla_Insumos,4,FALSE),"")</f>
        <v/>
      </c>
      <c r="B1362" s="341" t="str">
        <f>IFERROR(VLOOKUP(C1362,Tabla_Insumos,5,FALSE),"")</f>
        <v/>
      </c>
      <c r="C1362" s="350"/>
      <c r="D1362" s="306" t="str">
        <f t="shared" ref="D1362:D1366" si="628">IFERROR(VLOOKUP(C1362,Tabla_Insumos,2,FALSE),"")</f>
        <v/>
      </c>
      <c r="E1362" s="305"/>
      <c r="F1362" s="331">
        <f t="shared" ref="F1362:F1375" si="629">IFERROR(VLOOKUP(C1362,Tabla_Insumos,3,FALSE),0)</f>
        <v>0</v>
      </c>
      <c r="G1362" s="331">
        <f>ROUND(E1362*F1362,2)</f>
        <v>0</v>
      </c>
    </row>
    <row r="1363" spans="1:7" s="326" customFormat="1" ht="24" customHeight="1" x14ac:dyDescent="0.2">
      <c r="A1363" s="341" t="str">
        <f t="shared" si="627"/>
        <v/>
      </c>
      <c r="B1363" s="341" t="str">
        <f t="shared" ref="B1363:B1366" si="630">IFERROR(VLOOKUP(C1363,Tabla_Insumos,5,FALSE),"")</f>
        <v/>
      </c>
      <c r="C1363" s="357"/>
      <c r="D1363" s="306" t="str">
        <f t="shared" si="628"/>
        <v/>
      </c>
      <c r="E1363" s="305"/>
      <c r="F1363" s="331">
        <f t="shared" si="629"/>
        <v>0</v>
      </c>
      <c r="G1363" s="331">
        <f t="shared" ref="G1363:G1375" si="631">ROUND(E1363*F1363,2)</f>
        <v>0</v>
      </c>
    </row>
    <row r="1364" spans="1:7" s="326" customFormat="1" ht="24" customHeight="1" x14ac:dyDescent="0.2">
      <c r="A1364" s="341" t="str">
        <f t="shared" si="627"/>
        <v/>
      </c>
      <c r="B1364" s="341" t="str">
        <f t="shared" si="630"/>
        <v/>
      </c>
      <c r="C1364" s="350"/>
      <c r="D1364" s="306" t="str">
        <f t="shared" si="628"/>
        <v/>
      </c>
      <c r="E1364" s="305"/>
      <c r="F1364" s="331">
        <f t="shared" si="629"/>
        <v>0</v>
      </c>
      <c r="G1364" s="331">
        <f t="shared" si="631"/>
        <v>0</v>
      </c>
    </row>
    <row r="1365" spans="1:7" s="326" customFormat="1" ht="24" customHeight="1" x14ac:dyDescent="0.2">
      <c r="A1365" s="341" t="str">
        <f t="shared" si="627"/>
        <v/>
      </c>
      <c r="B1365" s="341" t="str">
        <f t="shared" si="630"/>
        <v/>
      </c>
      <c r="C1365" s="350"/>
      <c r="D1365" s="306" t="str">
        <f t="shared" si="628"/>
        <v/>
      </c>
      <c r="E1365" s="305"/>
      <c r="F1365" s="331">
        <f t="shared" si="629"/>
        <v>0</v>
      </c>
      <c r="G1365" s="331">
        <f t="shared" si="631"/>
        <v>0</v>
      </c>
    </row>
    <row r="1366" spans="1:7" s="326" customFormat="1" ht="24" customHeight="1" x14ac:dyDescent="0.2">
      <c r="A1366" s="341" t="str">
        <f t="shared" si="627"/>
        <v/>
      </c>
      <c r="B1366" s="341" t="str">
        <f t="shared" si="630"/>
        <v/>
      </c>
      <c r="C1366" s="350"/>
      <c r="D1366" s="306" t="str">
        <f t="shared" si="628"/>
        <v/>
      </c>
      <c r="E1366" s="305"/>
      <c r="F1366" s="331">
        <f t="shared" si="629"/>
        <v>0</v>
      </c>
      <c r="G1366" s="331">
        <f t="shared" si="631"/>
        <v>0</v>
      </c>
    </row>
    <row r="1367" spans="1:7" s="326" customFormat="1" ht="24" customHeight="1" x14ac:dyDescent="0.2">
      <c r="A1367" s="341" t="str">
        <f t="shared" ref="A1367:A1375" si="632">IFERROR(VLOOKUP(C1367,Tabla_Insumos,4,FALSE),"")</f>
        <v/>
      </c>
      <c r="B1367" s="341" t="str">
        <f t="shared" ref="B1367:B1375" si="633">IFERROR(VLOOKUP(C1367,Tabla_Insumos,5,FALSE),"")</f>
        <v/>
      </c>
      <c r="C1367" s="351"/>
      <c r="D1367" s="304" t="str">
        <f t="shared" ref="D1367:D1375" si="634">IFERROR(VLOOKUP(C1367,Tabla_Insumos,2,FALSE),"")</f>
        <v/>
      </c>
      <c r="E1367" s="308"/>
      <c r="F1367" s="331">
        <f t="shared" si="629"/>
        <v>0</v>
      </c>
      <c r="G1367" s="331">
        <f t="shared" si="631"/>
        <v>0</v>
      </c>
    </row>
    <row r="1368" spans="1:7" s="326" customFormat="1" ht="24" customHeight="1" x14ac:dyDescent="0.2">
      <c r="A1368" s="341" t="str">
        <f t="shared" si="632"/>
        <v/>
      </c>
      <c r="B1368" s="341" t="str">
        <f t="shared" si="633"/>
        <v/>
      </c>
      <c r="C1368" s="351"/>
      <c r="D1368" s="304" t="str">
        <f t="shared" si="634"/>
        <v/>
      </c>
      <c r="E1368" s="308"/>
      <c r="F1368" s="331">
        <f t="shared" si="629"/>
        <v>0</v>
      </c>
      <c r="G1368" s="331">
        <f t="shared" si="631"/>
        <v>0</v>
      </c>
    </row>
    <row r="1369" spans="1:7" s="326" customFormat="1" ht="24" customHeight="1" x14ac:dyDescent="0.2">
      <c r="A1369" s="341" t="str">
        <f t="shared" si="632"/>
        <v/>
      </c>
      <c r="B1369" s="341" t="str">
        <f t="shared" si="633"/>
        <v/>
      </c>
      <c r="C1369" s="351"/>
      <c r="D1369" s="304" t="str">
        <f t="shared" si="634"/>
        <v/>
      </c>
      <c r="E1369" s="308"/>
      <c r="F1369" s="331">
        <f t="shared" si="629"/>
        <v>0</v>
      </c>
      <c r="G1369" s="331">
        <f t="shared" si="631"/>
        <v>0</v>
      </c>
    </row>
    <row r="1370" spans="1:7" s="326" customFormat="1" ht="24" customHeight="1" x14ac:dyDescent="0.2">
      <c r="A1370" s="341" t="str">
        <f t="shared" si="632"/>
        <v/>
      </c>
      <c r="B1370" s="341" t="str">
        <f t="shared" si="633"/>
        <v/>
      </c>
      <c r="C1370" s="351"/>
      <c r="D1370" s="304" t="str">
        <f t="shared" si="634"/>
        <v/>
      </c>
      <c r="E1370" s="308"/>
      <c r="F1370" s="331">
        <f t="shared" si="629"/>
        <v>0</v>
      </c>
      <c r="G1370" s="331">
        <f t="shared" si="631"/>
        <v>0</v>
      </c>
    </row>
    <row r="1371" spans="1:7" s="326" customFormat="1" ht="24" customHeight="1" x14ac:dyDescent="0.2">
      <c r="A1371" s="341" t="str">
        <f t="shared" si="632"/>
        <v/>
      </c>
      <c r="B1371" s="341" t="str">
        <f t="shared" si="633"/>
        <v/>
      </c>
      <c r="C1371" s="351"/>
      <c r="D1371" s="304" t="str">
        <f t="shared" si="634"/>
        <v/>
      </c>
      <c r="E1371" s="308"/>
      <c r="F1371" s="331">
        <f t="shared" si="629"/>
        <v>0</v>
      </c>
      <c r="G1371" s="331">
        <f t="shared" si="631"/>
        <v>0</v>
      </c>
    </row>
    <row r="1372" spans="1:7" s="326" customFormat="1" ht="24" customHeight="1" x14ac:dyDescent="0.2">
      <c r="A1372" s="341" t="str">
        <f t="shared" si="632"/>
        <v/>
      </c>
      <c r="B1372" s="341" t="str">
        <f t="shared" si="633"/>
        <v/>
      </c>
      <c r="C1372" s="351"/>
      <c r="D1372" s="304" t="str">
        <f t="shared" si="634"/>
        <v/>
      </c>
      <c r="E1372" s="308"/>
      <c r="F1372" s="331">
        <f t="shared" si="629"/>
        <v>0</v>
      </c>
      <c r="G1372" s="331">
        <f t="shared" si="631"/>
        <v>0</v>
      </c>
    </row>
    <row r="1373" spans="1:7" s="326" customFormat="1" ht="24" customHeight="1" x14ac:dyDescent="0.2">
      <c r="A1373" s="341" t="str">
        <f t="shared" si="632"/>
        <v/>
      </c>
      <c r="B1373" s="341" t="str">
        <f t="shared" si="633"/>
        <v/>
      </c>
      <c r="C1373" s="351"/>
      <c r="D1373" s="304" t="str">
        <f t="shared" si="634"/>
        <v/>
      </c>
      <c r="E1373" s="308"/>
      <c r="F1373" s="331">
        <f t="shared" si="629"/>
        <v>0</v>
      </c>
      <c r="G1373" s="331">
        <f t="shared" si="631"/>
        <v>0</v>
      </c>
    </row>
    <row r="1374" spans="1:7" s="326" customFormat="1" ht="24" customHeight="1" x14ac:dyDescent="0.2">
      <c r="A1374" s="341" t="str">
        <f t="shared" si="632"/>
        <v/>
      </c>
      <c r="B1374" s="341" t="str">
        <f t="shared" si="633"/>
        <v/>
      </c>
      <c r="C1374" s="351"/>
      <c r="D1374" s="304" t="str">
        <f t="shared" si="634"/>
        <v/>
      </c>
      <c r="E1374" s="308"/>
      <c r="F1374" s="331">
        <f t="shared" si="629"/>
        <v>0</v>
      </c>
      <c r="G1374" s="331">
        <f t="shared" si="631"/>
        <v>0</v>
      </c>
    </row>
    <row r="1375" spans="1:7" s="326" customFormat="1" ht="24" customHeight="1" x14ac:dyDescent="0.2">
      <c r="A1375" s="341" t="str">
        <f t="shared" si="632"/>
        <v/>
      </c>
      <c r="B1375" s="341" t="str">
        <f t="shared" si="633"/>
        <v/>
      </c>
      <c r="C1375" s="351"/>
      <c r="D1375" s="304" t="str">
        <f t="shared" si="634"/>
        <v/>
      </c>
      <c r="E1375" s="308"/>
      <c r="F1375" s="332">
        <f t="shared" si="629"/>
        <v>0</v>
      </c>
      <c r="G1375" s="331">
        <f t="shared" si="631"/>
        <v>0</v>
      </c>
    </row>
    <row r="1376" spans="1:7" ht="24" customHeight="1" x14ac:dyDescent="0.2">
      <c r="A1376" s="342"/>
      <c r="E1376" s="310"/>
      <c r="F1376" s="325" t="s">
        <v>29</v>
      </c>
      <c r="G1376" s="352">
        <f>SUBTOTAL(9,G1362:G1375)</f>
        <v>0</v>
      </c>
    </row>
    <row r="1377" spans="1:7" ht="24" customHeight="1" x14ac:dyDescent="0.2">
      <c r="A1377" s="342"/>
      <c r="C1377" s="74" t="s">
        <v>603</v>
      </c>
      <c r="E1377" s="310"/>
      <c r="G1377" s="324"/>
    </row>
    <row r="1378" spans="1:7" s="326" customFormat="1" ht="24" customHeight="1" x14ac:dyDescent="0.2">
      <c r="A1378" s="341" t="str">
        <f t="shared" ref="A1378:A1383" si="635">IFERROR(VLOOKUP(C1378,Tabla_Insumos,4,FALSE),"")</f>
        <v/>
      </c>
      <c r="B1378" s="341">
        <f t="shared" ref="B1378:B1383" si="636">IFERROR(VLOOKUP(A1378,Tabla_Indices,5,FALSE),"")</f>
        <v>0</v>
      </c>
      <c r="C1378" s="350"/>
      <c r="D1378" s="306" t="str">
        <f t="shared" ref="D1378:D1383" si="637">IFERROR(VLOOKUP(C1378,Tabla_Insumos,2,FALSE),"")</f>
        <v/>
      </c>
      <c r="E1378" s="305"/>
      <c r="F1378" s="331">
        <f t="shared" ref="F1378:F1385" si="638">IFERROR(VLOOKUP(C1378,Tabla_Insumos,3,FALSE),0)</f>
        <v>0</v>
      </c>
      <c r="G1378" s="331">
        <f>ROUND(E1378*F1378,2)</f>
        <v>0</v>
      </c>
    </row>
    <row r="1379" spans="1:7" s="326" customFormat="1" ht="24" customHeight="1" x14ac:dyDescent="0.2">
      <c r="A1379" s="341" t="str">
        <f t="shared" si="635"/>
        <v/>
      </c>
      <c r="B1379" s="341">
        <f t="shared" si="636"/>
        <v>0</v>
      </c>
      <c r="C1379" s="350"/>
      <c r="D1379" s="306" t="str">
        <f t="shared" si="637"/>
        <v/>
      </c>
      <c r="E1379" s="305"/>
      <c r="F1379" s="331">
        <f t="shared" si="638"/>
        <v>0</v>
      </c>
      <c r="G1379" s="331">
        <f>ROUND(E1379*F1379,2)</f>
        <v>0</v>
      </c>
    </row>
    <row r="1380" spans="1:7" s="326" customFormat="1" ht="24" customHeight="1" x14ac:dyDescent="0.2">
      <c r="A1380" s="341" t="str">
        <f t="shared" si="635"/>
        <v/>
      </c>
      <c r="B1380" s="341">
        <f t="shared" si="636"/>
        <v>0</v>
      </c>
      <c r="C1380" s="350"/>
      <c r="D1380" s="306" t="str">
        <f t="shared" si="637"/>
        <v/>
      </c>
      <c r="E1380" s="305"/>
      <c r="F1380" s="331">
        <f t="shared" si="638"/>
        <v>0</v>
      </c>
      <c r="G1380" s="331">
        <f t="shared" ref="G1380:G1385" si="639">ROUND(E1380*F1380,2)</f>
        <v>0</v>
      </c>
    </row>
    <row r="1381" spans="1:7" s="326" customFormat="1" ht="24" customHeight="1" x14ac:dyDescent="0.2">
      <c r="A1381" s="341" t="str">
        <f t="shared" si="635"/>
        <v/>
      </c>
      <c r="B1381" s="341">
        <f t="shared" si="636"/>
        <v>0</v>
      </c>
      <c r="C1381" s="350"/>
      <c r="D1381" s="306" t="str">
        <f t="shared" si="637"/>
        <v/>
      </c>
      <c r="E1381" s="305"/>
      <c r="F1381" s="331">
        <f t="shared" si="638"/>
        <v>0</v>
      </c>
      <c r="G1381" s="331">
        <f t="shared" si="639"/>
        <v>0</v>
      </c>
    </row>
    <row r="1382" spans="1:7" s="326" customFormat="1" ht="24" customHeight="1" x14ac:dyDescent="0.2">
      <c r="A1382" s="341" t="str">
        <f t="shared" si="635"/>
        <v/>
      </c>
      <c r="B1382" s="341">
        <f t="shared" si="636"/>
        <v>0</v>
      </c>
      <c r="C1382" s="350"/>
      <c r="D1382" s="306" t="str">
        <f t="shared" si="637"/>
        <v/>
      </c>
      <c r="E1382" s="305"/>
      <c r="F1382" s="331">
        <f t="shared" si="638"/>
        <v>0</v>
      </c>
      <c r="G1382" s="331">
        <f t="shared" si="639"/>
        <v>0</v>
      </c>
    </row>
    <row r="1383" spans="1:7" s="326" customFormat="1" ht="24" customHeight="1" x14ac:dyDescent="0.2">
      <c r="A1383" s="341" t="str">
        <f t="shared" si="635"/>
        <v/>
      </c>
      <c r="B1383" s="341">
        <f t="shared" si="636"/>
        <v>0</v>
      </c>
      <c r="C1383" s="350"/>
      <c r="D1383" s="306" t="str">
        <f t="shared" si="637"/>
        <v/>
      </c>
      <c r="E1383" s="305"/>
      <c r="F1383" s="331">
        <f t="shared" si="638"/>
        <v>0</v>
      </c>
      <c r="G1383" s="331">
        <f t="shared" si="639"/>
        <v>0</v>
      </c>
    </row>
    <row r="1384" spans="1:7" s="326" customFormat="1" ht="24" customHeight="1" x14ac:dyDescent="0.2">
      <c r="A1384" s="341" t="str">
        <f t="shared" ref="A1384:A1385" si="640">IFERROR(VLOOKUP(C1384,Tabla_Insumos,4,FALSE),"")</f>
        <v/>
      </c>
      <c r="B1384" s="341">
        <f t="shared" ref="B1384:B1385" si="641">IFERROR(VLOOKUP(A1384,Tabla_Indices,5,FALSE),"")</f>
        <v>0</v>
      </c>
      <c r="C1384" s="351"/>
      <c r="D1384" s="304" t="str">
        <f t="shared" ref="D1384:D1385" si="642">IFERROR(VLOOKUP(C1384,Tabla_Insumos,2,FALSE),"")</f>
        <v/>
      </c>
      <c r="E1384" s="308"/>
      <c r="F1384" s="331">
        <f t="shared" si="638"/>
        <v>0</v>
      </c>
      <c r="G1384" s="331">
        <f t="shared" si="639"/>
        <v>0</v>
      </c>
    </row>
    <row r="1385" spans="1:7" s="326" customFormat="1" ht="24" customHeight="1" x14ac:dyDescent="0.2">
      <c r="A1385" s="341" t="str">
        <f t="shared" si="640"/>
        <v/>
      </c>
      <c r="B1385" s="341">
        <f t="shared" si="641"/>
        <v>0</v>
      </c>
      <c r="C1385" s="351"/>
      <c r="D1385" s="304" t="str">
        <f t="shared" si="642"/>
        <v/>
      </c>
      <c r="E1385" s="308"/>
      <c r="F1385" s="331">
        <f t="shared" si="638"/>
        <v>0</v>
      </c>
      <c r="G1385" s="331">
        <f t="shared" si="639"/>
        <v>0</v>
      </c>
    </row>
    <row r="1386" spans="1:7" ht="24" customHeight="1" x14ac:dyDescent="0.2">
      <c r="A1386" s="342"/>
      <c r="E1386" s="310"/>
      <c r="F1386" s="325" t="s">
        <v>30</v>
      </c>
      <c r="G1386" s="352">
        <f>SUBTOTAL(9,G1378:G1385)</f>
        <v>0</v>
      </c>
    </row>
    <row r="1387" spans="1:7" ht="24" customHeight="1" x14ac:dyDescent="0.2">
      <c r="A1387" s="342"/>
      <c r="C1387" s="74" t="s">
        <v>604</v>
      </c>
      <c r="E1387" s="310"/>
      <c r="G1387" s="324"/>
    </row>
    <row r="1388" spans="1:7" s="326" customFormat="1" ht="24" customHeight="1" x14ac:dyDescent="0.2">
      <c r="A1388" s="341" t="str">
        <f t="shared" ref="A1388:A1389" si="643">IFERROR(VLOOKUP(C1388,Tabla_Insumos,4,FALSE),"")</f>
        <v/>
      </c>
      <c r="B1388" s="341" t="str">
        <f t="shared" ref="B1388:B1389" si="644">IFERROR(VLOOKUP(C1388,Tabla_Insumos,5,FALSE),"")</f>
        <v/>
      </c>
      <c r="C1388" s="350"/>
      <c r="D1388" s="306" t="str">
        <f t="shared" ref="D1388:D1389" si="645">IFERROR(VLOOKUP(C1388,Tabla_Insumos,2,FALSE),"")</f>
        <v/>
      </c>
      <c r="E1388" s="305"/>
      <c r="F1388" s="331">
        <f t="shared" ref="F1388:F1396" si="646">IFERROR(VLOOKUP(C1388,Tabla_Insumos,3,FALSE),0)</f>
        <v>0</v>
      </c>
      <c r="G1388" s="331">
        <f t="shared" ref="G1388:G1396" si="647">ROUND(E1388*F1388,2)</f>
        <v>0</v>
      </c>
    </row>
    <row r="1389" spans="1:7" s="326" customFormat="1" ht="24" customHeight="1" x14ac:dyDescent="0.2">
      <c r="A1389" s="341" t="str">
        <f t="shared" si="643"/>
        <v/>
      </c>
      <c r="B1389" s="341" t="str">
        <f t="shared" si="644"/>
        <v/>
      </c>
      <c r="C1389" s="350"/>
      <c r="D1389" s="306" t="str">
        <f t="shared" si="645"/>
        <v/>
      </c>
      <c r="E1389" s="305"/>
      <c r="F1389" s="331">
        <f t="shared" si="646"/>
        <v>0</v>
      </c>
      <c r="G1389" s="331">
        <f t="shared" si="647"/>
        <v>0</v>
      </c>
    </row>
    <row r="1390" spans="1:7" s="326" customFormat="1" ht="24" customHeight="1" x14ac:dyDescent="0.2">
      <c r="A1390" s="341" t="str">
        <f t="shared" ref="A1390:A1396" si="648">IFERROR(VLOOKUP(C1390,Tabla_Insumos,4,FALSE),"")</f>
        <v/>
      </c>
      <c r="B1390" s="341" t="str">
        <f t="shared" ref="B1390:B1396" si="649">IFERROR(VLOOKUP(C1390,Tabla_Insumos,5,FALSE),"")</f>
        <v/>
      </c>
      <c r="C1390" s="351"/>
      <c r="D1390" s="304" t="str">
        <f t="shared" ref="D1390:D1396" si="650">IFERROR(VLOOKUP(C1390,Tabla_Insumos,2,FALSE),"")</f>
        <v/>
      </c>
      <c r="E1390" s="308"/>
      <c r="F1390" s="331">
        <f t="shared" si="646"/>
        <v>0</v>
      </c>
      <c r="G1390" s="331">
        <f t="shared" si="647"/>
        <v>0</v>
      </c>
    </row>
    <row r="1391" spans="1:7" s="326" customFormat="1" ht="24" customHeight="1" x14ac:dyDescent="0.2">
      <c r="A1391" s="341" t="str">
        <f t="shared" si="648"/>
        <v/>
      </c>
      <c r="B1391" s="341" t="str">
        <f t="shared" si="649"/>
        <v/>
      </c>
      <c r="C1391" s="351"/>
      <c r="D1391" s="304" t="str">
        <f t="shared" si="650"/>
        <v/>
      </c>
      <c r="E1391" s="308"/>
      <c r="F1391" s="331">
        <f t="shared" si="646"/>
        <v>0</v>
      </c>
      <c r="G1391" s="331">
        <f t="shared" si="647"/>
        <v>0</v>
      </c>
    </row>
    <row r="1392" spans="1:7" s="326" customFormat="1" ht="24" customHeight="1" x14ac:dyDescent="0.2">
      <c r="A1392" s="341" t="str">
        <f t="shared" si="648"/>
        <v/>
      </c>
      <c r="B1392" s="341" t="str">
        <f t="shared" si="649"/>
        <v/>
      </c>
      <c r="C1392" s="351"/>
      <c r="D1392" s="304" t="str">
        <f t="shared" si="650"/>
        <v/>
      </c>
      <c r="E1392" s="308"/>
      <c r="F1392" s="331">
        <f t="shared" si="646"/>
        <v>0</v>
      </c>
      <c r="G1392" s="331">
        <f t="shared" si="647"/>
        <v>0</v>
      </c>
    </row>
    <row r="1393" spans="1:7" s="326" customFormat="1" ht="24" customHeight="1" x14ac:dyDescent="0.2">
      <c r="A1393" s="341" t="str">
        <f t="shared" si="648"/>
        <v/>
      </c>
      <c r="B1393" s="341" t="str">
        <f t="shared" si="649"/>
        <v/>
      </c>
      <c r="C1393" s="351"/>
      <c r="D1393" s="304" t="str">
        <f t="shared" si="650"/>
        <v/>
      </c>
      <c r="E1393" s="308"/>
      <c r="F1393" s="331">
        <f t="shared" si="646"/>
        <v>0</v>
      </c>
      <c r="G1393" s="331">
        <f t="shared" si="647"/>
        <v>0</v>
      </c>
    </row>
    <row r="1394" spans="1:7" s="326" customFormat="1" ht="24" customHeight="1" x14ac:dyDescent="0.2">
      <c r="A1394" s="341" t="str">
        <f t="shared" si="648"/>
        <v/>
      </c>
      <c r="B1394" s="341" t="str">
        <f t="shared" si="649"/>
        <v/>
      </c>
      <c r="C1394" s="351"/>
      <c r="D1394" s="304" t="str">
        <f t="shared" si="650"/>
        <v/>
      </c>
      <c r="E1394" s="308"/>
      <c r="F1394" s="331">
        <f t="shared" si="646"/>
        <v>0</v>
      </c>
      <c r="G1394" s="331">
        <f t="shared" si="647"/>
        <v>0</v>
      </c>
    </row>
    <row r="1395" spans="1:7" s="326" customFormat="1" ht="24" customHeight="1" x14ac:dyDescent="0.2">
      <c r="A1395" s="341" t="str">
        <f t="shared" si="648"/>
        <v/>
      </c>
      <c r="B1395" s="341" t="str">
        <f t="shared" si="649"/>
        <v/>
      </c>
      <c r="C1395" s="351"/>
      <c r="D1395" s="304" t="str">
        <f t="shared" si="650"/>
        <v/>
      </c>
      <c r="E1395" s="308"/>
      <c r="F1395" s="331">
        <f t="shared" si="646"/>
        <v>0</v>
      </c>
      <c r="G1395" s="331">
        <f t="shared" si="647"/>
        <v>0</v>
      </c>
    </row>
    <row r="1396" spans="1:7" s="326" customFormat="1" ht="24" customHeight="1" x14ac:dyDescent="0.2">
      <c r="A1396" s="341" t="str">
        <f t="shared" si="648"/>
        <v/>
      </c>
      <c r="B1396" s="341" t="str">
        <f t="shared" si="649"/>
        <v/>
      </c>
      <c r="C1396" s="351"/>
      <c r="D1396" s="304" t="str">
        <f t="shared" si="650"/>
        <v/>
      </c>
      <c r="E1396" s="308"/>
      <c r="F1396" s="331">
        <f t="shared" si="646"/>
        <v>0</v>
      </c>
      <c r="G1396" s="331">
        <f t="shared" si="647"/>
        <v>0</v>
      </c>
    </row>
    <row r="1397" spans="1:7" ht="24" customHeight="1" x14ac:dyDescent="0.2">
      <c r="A1397" s="343"/>
      <c r="E1397" s="310"/>
      <c r="F1397" s="325" t="s">
        <v>31</v>
      </c>
      <c r="G1397" s="352">
        <f>SUBTOTAL(9,G1388:G1396)</f>
        <v>0</v>
      </c>
    </row>
    <row r="1398" spans="1:7" ht="24" customHeight="1" x14ac:dyDescent="0.2">
      <c r="A1398" s="342"/>
      <c r="E1398" s="310"/>
      <c r="G1398" s="324"/>
    </row>
    <row r="1399" spans="1:7" ht="24" customHeight="1" x14ac:dyDescent="0.2">
      <c r="A1399" s="344" t="str">
        <f>B1357</f>
        <v/>
      </c>
      <c r="B1399" s="131" t="str">
        <f>C1357</f>
        <v/>
      </c>
      <c r="C1399" s="327"/>
      <c r="D1399" s="327" t="s">
        <v>32</v>
      </c>
      <c r="E1399" s="328"/>
      <c r="F1399" s="355" t="s">
        <v>33</v>
      </c>
      <c r="G1399" s="356">
        <f>SUBTOTAL(9,G1362:G1398)</f>
        <v>0</v>
      </c>
    </row>
    <row r="1401" spans="1:7" ht="24" customHeight="1" x14ac:dyDescent="0.2">
      <c r="A1401" s="333" t="s">
        <v>35</v>
      </c>
      <c r="B1401" s="334"/>
      <c r="C1401" s="133"/>
      <c r="D1401" s="133"/>
      <c r="E1401" s="133"/>
      <c r="F1401" s="133"/>
      <c r="G1401" s="345"/>
    </row>
    <row r="1402" spans="1:7" ht="24" customHeight="1" x14ac:dyDescent="0.2">
      <c r="A1402" s="336" t="s">
        <v>600</v>
      </c>
      <c r="B1402" s="337" t="str">
        <f>Comitente</f>
        <v>Dirección de Recursos Energéticos</v>
      </c>
      <c r="C1402" s="346"/>
      <c r="D1402" s="74"/>
      <c r="E1402" s="74"/>
      <c r="F1402" s="320"/>
      <c r="G1402" s="321"/>
    </row>
    <row r="1403" spans="1:7" ht="24" customHeight="1" x14ac:dyDescent="0.2">
      <c r="A1403" s="336" t="s">
        <v>601</v>
      </c>
      <c r="B1403" s="337">
        <f>Contratista</f>
        <v>0</v>
      </c>
      <c r="C1403" s="347"/>
      <c r="D1403" s="347"/>
      <c r="E1403" s="347"/>
      <c r="F1403" s="320"/>
      <c r="G1403" s="321"/>
    </row>
    <row r="1404" spans="1:7" ht="24" customHeight="1" x14ac:dyDescent="0.2">
      <c r="A1404" s="336" t="s">
        <v>22</v>
      </c>
      <c r="B1404" s="337" t="str">
        <f>Obra</f>
        <v>REFACCIÓN Y ACONDICIONAMIENTO DE INSTALACIONES ELÉCTRICAS EN EL CENTRO DE OPERACIONES DE LA PRESA QUEBRADA DE ULLUM</v>
      </c>
      <c r="C1404" s="347"/>
      <c r="D1404" s="347"/>
      <c r="E1404" s="347"/>
      <c r="F1404" s="320" t="s">
        <v>36</v>
      </c>
      <c r="G1404" s="348">
        <f>Fecha_Base</f>
        <v>0</v>
      </c>
    </row>
    <row r="1405" spans="1:7" ht="24" customHeight="1" x14ac:dyDescent="0.2">
      <c r="A1405" s="338" t="s">
        <v>599</v>
      </c>
      <c r="B1405" s="151" t="str">
        <f>Ubicación</f>
        <v>Dpto. Ullum</v>
      </c>
      <c r="C1405" s="74"/>
      <c r="E1405" s="310"/>
      <c r="G1405" s="324"/>
    </row>
    <row r="1406" spans="1:7" ht="24" customHeight="1" x14ac:dyDescent="0.2">
      <c r="A1406" s="338" t="s">
        <v>37</v>
      </c>
      <c r="B1406" s="322" t="str">
        <f>IFERROR(VALUE(LEFT(B1407,FIND(".",B1407)-1)),"")</f>
        <v/>
      </c>
      <c r="C1406" s="70" t="str">
        <f>IFERROR(VLOOKUP(B1406,Tabla_CyP,2,FALSE),"")</f>
        <v/>
      </c>
      <c r="E1406" s="310"/>
      <c r="G1406" s="324"/>
    </row>
    <row r="1407" spans="1:7" ht="24" customHeight="1" x14ac:dyDescent="0.2">
      <c r="A1407" s="338" t="s">
        <v>23</v>
      </c>
      <c r="B1407" s="323" t="str">
        <f>IFERROR(VLOOKUP(COUNTIF($A$1:A1407,"ANALISIS DE PRECIOS"),Tabla_NumeroItem,2,FALSE),"")</f>
        <v/>
      </c>
      <c r="C1407" s="70" t="str">
        <f>IFERROR(VLOOKUP(B1407,Tabla_CyP,2,FALSE),"")</f>
        <v/>
      </c>
      <c r="E1407" s="310"/>
      <c r="F1407" s="320" t="s">
        <v>24</v>
      </c>
      <c r="G1407" s="324" t="str">
        <f>IFERROR(VLOOKUP(B1407,Tabla_CyP,4,FALSE),"")</f>
        <v/>
      </c>
    </row>
    <row r="1408" spans="1:7" ht="24" customHeight="1" x14ac:dyDescent="0.2">
      <c r="A1408" s="338"/>
      <c r="B1408" s="151"/>
      <c r="E1408" s="310"/>
      <c r="G1408" s="324"/>
    </row>
    <row r="1409" spans="1:7" ht="24" customHeight="1" x14ac:dyDescent="0.2">
      <c r="A1409" s="402" t="s">
        <v>505</v>
      </c>
      <c r="B1409" s="403"/>
      <c r="C1409" s="404" t="s">
        <v>0</v>
      </c>
      <c r="D1409" s="404" t="s">
        <v>25</v>
      </c>
      <c r="E1409" s="406" t="s">
        <v>26</v>
      </c>
      <c r="F1409" s="400" t="s">
        <v>27</v>
      </c>
      <c r="G1409" s="400" t="s">
        <v>28</v>
      </c>
    </row>
    <row r="1410" spans="1:7" ht="24" customHeight="1" x14ac:dyDescent="0.2">
      <c r="A1410" s="339" t="s">
        <v>506</v>
      </c>
      <c r="B1410" s="339" t="s">
        <v>507</v>
      </c>
      <c r="C1410" s="405"/>
      <c r="D1410" s="405"/>
      <c r="E1410" s="407"/>
      <c r="F1410" s="401"/>
      <c r="G1410" s="401"/>
    </row>
    <row r="1411" spans="1:7" ht="24" customHeight="1" x14ac:dyDescent="0.2">
      <c r="A1411" s="318"/>
      <c r="B1411" s="340"/>
      <c r="C1411" s="97" t="s">
        <v>602</v>
      </c>
      <c r="D1411" s="327"/>
      <c r="E1411" s="328"/>
      <c r="F1411" s="329"/>
      <c r="G1411" s="330"/>
    </row>
    <row r="1412" spans="1:7" s="326" customFormat="1" ht="24" customHeight="1" x14ac:dyDescent="0.2">
      <c r="A1412" s="341" t="str">
        <f t="shared" ref="A1412:A1414" si="651">IFERROR(VLOOKUP(C1412,Tabla_Insumos,4,FALSE),"")</f>
        <v/>
      </c>
      <c r="B1412" s="341" t="str">
        <f>IFERROR(VLOOKUP(C1412,Tabla_Insumos,5,FALSE),"")</f>
        <v/>
      </c>
      <c r="C1412" s="354"/>
      <c r="D1412" s="306" t="str">
        <f t="shared" ref="D1412:D1414" si="652">IFERROR(VLOOKUP(C1412,Tabla_Insumos,2,FALSE),"")</f>
        <v/>
      </c>
      <c r="E1412" s="305"/>
      <c r="F1412" s="331">
        <f t="shared" ref="F1412:F1425" si="653">IFERROR(VLOOKUP(C1412,Tabla_Insumos,3,FALSE),0)</f>
        <v>0</v>
      </c>
      <c r="G1412" s="331">
        <f>ROUND(E1412*F1412,2)</f>
        <v>0</v>
      </c>
    </row>
    <row r="1413" spans="1:7" s="326" customFormat="1" ht="24" customHeight="1" x14ac:dyDescent="0.2">
      <c r="A1413" s="341" t="str">
        <f t="shared" si="651"/>
        <v/>
      </c>
      <c r="B1413" s="341" t="str">
        <f t="shared" ref="B1413:B1414" si="654">IFERROR(VLOOKUP(C1413,Tabla_Insumos,5,FALSE),"")</f>
        <v/>
      </c>
      <c r="C1413" s="354"/>
      <c r="D1413" s="306" t="str">
        <f t="shared" si="652"/>
        <v/>
      </c>
      <c r="E1413" s="305"/>
      <c r="F1413" s="331">
        <f t="shared" si="653"/>
        <v>0</v>
      </c>
      <c r="G1413" s="331">
        <f t="shared" ref="G1413:G1425" si="655">ROUND(E1413*F1413,2)</f>
        <v>0</v>
      </c>
    </row>
    <row r="1414" spans="1:7" s="326" customFormat="1" ht="24" customHeight="1" x14ac:dyDescent="0.2">
      <c r="A1414" s="341" t="str">
        <f t="shared" si="651"/>
        <v/>
      </c>
      <c r="B1414" s="341" t="str">
        <f t="shared" si="654"/>
        <v/>
      </c>
      <c r="C1414" s="354"/>
      <c r="D1414" s="306" t="str">
        <f t="shared" si="652"/>
        <v/>
      </c>
      <c r="E1414" s="305"/>
      <c r="F1414" s="331">
        <f t="shared" si="653"/>
        <v>0</v>
      </c>
      <c r="G1414" s="331">
        <f t="shared" si="655"/>
        <v>0</v>
      </c>
    </row>
    <row r="1415" spans="1:7" s="326" customFormat="1" ht="24" customHeight="1" x14ac:dyDescent="0.2">
      <c r="A1415" s="341" t="str">
        <f t="shared" ref="A1415:A1425" si="656">IFERROR(VLOOKUP(C1415,Tabla_Insumos,4,FALSE),"")</f>
        <v/>
      </c>
      <c r="B1415" s="341" t="str">
        <f t="shared" ref="B1415:B1425" si="657">IFERROR(VLOOKUP(C1415,Tabla_Insumos,5,FALSE),"")</f>
        <v/>
      </c>
      <c r="C1415" s="351"/>
      <c r="D1415" s="304" t="str">
        <f t="shared" ref="D1415:D1425" si="658">IFERROR(VLOOKUP(C1415,Tabla_Insumos,2,FALSE),"")</f>
        <v/>
      </c>
      <c r="E1415" s="308"/>
      <c r="F1415" s="331">
        <f t="shared" si="653"/>
        <v>0</v>
      </c>
      <c r="G1415" s="331">
        <f t="shared" si="655"/>
        <v>0</v>
      </c>
    </row>
    <row r="1416" spans="1:7" s="326" customFormat="1" ht="24" customHeight="1" x14ac:dyDescent="0.2">
      <c r="A1416" s="341" t="str">
        <f t="shared" si="656"/>
        <v/>
      </c>
      <c r="B1416" s="341" t="str">
        <f t="shared" si="657"/>
        <v/>
      </c>
      <c r="C1416" s="351"/>
      <c r="D1416" s="304" t="str">
        <f t="shared" si="658"/>
        <v/>
      </c>
      <c r="E1416" s="308"/>
      <c r="F1416" s="331">
        <f t="shared" si="653"/>
        <v>0</v>
      </c>
      <c r="G1416" s="331">
        <f t="shared" si="655"/>
        <v>0</v>
      </c>
    </row>
    <row r="1417" spans="1:7" s="326" customFormat="1" ht="24" customHeight="1" x14ac:dyDescent="0.2">
      <c r="A1417" s="341" t="str">
        <f t="shared" si="656"/>
        <v/>
      </c>
      <c r="B1417" s="341" t="str">
        <f t="shared" si="657"/>
        <v/>
      </c>
      <c r="C1417" s="351"/>
      <c r="D1417" s="304" t="str">
        <f t="shared" si="658"/>
        <v/>
      </c>
      <c r="E1417" s="308"/>
      <c r="F1417" s="331">
        <f t="shared" si="653"/>
        <v>0</v>
      </c>
      <c r="G1417" s="331">
        <f t="shared" si="655"/>
        <v>0</v>
      </c>
    </row>
    <row r="1418" spans="1:7" s="326" customFormat="1" ht="24" customHeight="1" x14ac:dyDescent="0.2">
      <c r="A1418" s="341" t="str">
        <f t="shared" si="656"/>
        <v/>
      </c>
      <c r="B1418" s="341" t="str">
        <f t="shared" si="657"/>
        <v/>
      </c>
      <c r="C1418" s="351"/>
      <c r="D1418" s="304" t="str">
        <f t="shared" si="658"/>
        <v/>
      </c>
      <c r="E1418" s="308"/>
      <c r="F1418" s="331">
        <f t="shared" si="653"/>
        <v>0</v>
      </c>
      <c r="G1418" s="331">
        <f t="shared" si="655"/>
        <v>0</v>
      </c>
    </row>
    <row r="1419" spans="1:7" s="326" customFormat="1" ht="24" customHeight="1" x14ac:dyDescent="0.2">
      <c r="A1419" s="341" t="str">
        <f t="shared" si="656"/>
        <v/>
      </c>
      <c r="B1419" s="341" t="str">
        <f t="shared" si="657"/>
        <v/>
      </c>
      <c r="C1419" s="351"/>
      <c r="D1419" s="304" t="str">
        <f t="shared" si="658"/>
        <v/>
      </c>
      <c r="E1419" s="308"/>
      <c r="F1419" s="331">
        <f t="shared" si="653"/>
        <v>0</v>
      </c>
      <c r="G1419" s="331">
        <f t="shared" si="655"/>
        <v>0</v>
      </c>
    </row>
    <row r="1420" spans="1:7" s="326" customFormat="1" ht="24" customHeight="1" x14ac:dyDescent="0.2">
      <c r="A1420" s="341" t="str">
        <f t="shared" si="656"/>
        <v/>
      </c>
      <c r="B1420" s="341" t="str">
        <f t="shared" si="657"/>
        <v/>
      </c>
      <c r="C1420" s="351"/>
      <c r="D1420" s="304" t="str">
        <f t="shared" si="658"/>
        <v/>
      </c>
      <c r="E1420" s="308"/>
      <c r="F1420" s="331">
        <f t="shared" si="653"/>
        <v>0</v>
      </c>
      <c r="G1420" s="331">
        <f t="shared" si="655"/>
        <v>0</v>
      </c>
    </row>
    <row r="1421" spans="1:7" s="326" customFormat="1" ht="24" customHeight="1" x14ac:dyDescent="0.2">
      <c r="A1421" s="341" t="str">
        <f t="shared" si="656"/>
        <v/>
      </c>
      <c r="B1421" s="341" t="str">
        <f t="shared" si="657"/>
        <v/>
      </c>
      <c r="C1421" s="351"/>
      <c r="D1421" s="304" t="str">
        <f t="shared" si="658"/>
        <v/>
      </c>
      <c r="E1421" s="308"/>
      <c r="F1421" s="331">
        <f t="shared" si="653"/>
        <v>0</v>
      </c>
      <c r="G1421" s="331">
        <f t="shared" si="655"/>
        <v>0</v>
      </c>
    </row>
    <row r="1422" spans="1:7" s="326" customFormat="1" ht="24" customHeight="1" x14ac:dyDescent="0.2">
      <c r="A1422" s="341" t="str">
        <f t="shared" si="656"/>
        <v/>
      </c>
      <c r="B1422" s="341" t="str">
        <f t="shared" si="657"/>
        <v/>
      </c>
      <c r="C1422" s="351"/>
      <c r="D1422" s="304" t="str">
        <f t="shared" si="658"/>
        <v/>
      </c>
      <c r="E1422" s="308"/>
      <c r="F1422" s="331">
        <f t="shared" si="653"/>
        <v>0</v>
      </c>
      <c r="G1422" s="331">
        <f t="shared" si="655"/>
        <v>0</v>
      </c>
    </row>
    <row r="1423" spans="1:7" s="326" customFormat="1" ht="24" customHeight="1" x14ac:dyDescent="0.2">
      <c r="A1423" s="341" t="str">
        <f t="shared" si="656"/>
        <v/>
      </c>
      <c r="B1423" s="341" t="str">
        <f t="shared" si="657"/>
        <v/>
      </c>
      <c r="C1423" s="351"/>
      <c r="D1423" s="304" t="str">
        <f t="shared" si="658"/>
        <v/>
      </c>
      <c r="E1423" s="308"/>
      <c r="F1423" s="331">
        <f t="shared" si="653"/>
        <v>0</v>
      </c>
      <c r="G1423" s="331">
        <f t="shared" si="655"/>
        <v>0</v>
      </c>
    </row>
    <row r="1424" spans="1:7" s="326" customFormat="1" ht="24" customHeight="1" x14ac:dyDescent="0.2">
      <c r="A1424" s="341" t="str">
        <f t="shared" si="656"/>
        <v/>
      </c>
      <c r="B1424" s="341" t="str">
        <f t="shared" si="657"/>
        <v/>
      </c>
      <c r="C1424" s="351"/>
      <c r="D1424" s="304" t="str">
        <f t="shared" si="658"/>
        <v/>
      </c>
      <c r="E1424" s="308"/>
      <c r="F1424" s="331">
        <f t="shared" si="653"/>
        <v>0</v>
      </c>
      <c r="G1424" s="331">
        <f t="shared" si="655"/>
        <v>0</v>
      </c>
    </row>
    <row r="1425" spans="1:7" s="326" customFormat="1" ht="24" customHeight="1" x14ac:dyDescent="0.2">
      <c r="A1425" s="341" t="str">
        <f t="shared" si="656"/>
        <v/>
      </c>
      <c r="B1425" s="341" t="str">
        <f t="shared" si="657"/>
        <v/>
      </c>
      <c r="C1425" s="351"/>
      <c r="D1425" s="304" t="str">
        <f t="shared" si="658"/>
        <v/>
      </c>
      <c r="E1425" s="308"/>
      <c r="F1425" s="332">
        <f t="shared" si="653"/>
        <v>0</v>
      </c>
      <c r="G1425" s="331">
        <f t="shared" si="655"/>
        <v>0</v>
      </c>
    </row>
    <row r="1426" spans="1:7" ht="24" customHeight="1" x14ac:dyDescent="0.2">
      <c r="A1426" s="342"/>
      <c r="E1426" s="310"/>
      <c r="F1426" s="325" t="s">
        <v>29</v>
      </c>
      <c r="G1426" s="352">
        <f>SUBTOTAL(9,G1412:G1425)</f>
        <v>0</v>
      </c>
    </row>
    <row r="1427" spans="1:7" ht="24" customHeight="1" x14ac:dyDescent="0.2">
      <c r="A1427" s="342"/>
      <c r="C1427" s="74" t="s">
        <v>603</v>
      </c>
      <c r="E1427" s="310"/>
      <c r="G1427" s="324"/>
    </row>
    <row r="1428" spans="1:7" s="326" customFormat="1" ht="24" customHeight="1" x14ac:dyDescent="0.2">
      <c r="A1428" s="341" t="str">
        <f t="shared" ref="A1428:A1433" si="659">IFERROR(VLOOKUP(C1428,Tabla_Insumos,4,FALSE),"")</f>
        <v/>
      </c>
      <c r="B1428" s="341">
        <f t="shared" ref="B1428:B1433" si="660">IFERROR(VLOOKUP(A1428,Tabla_Indices,5,FALSE),"")</f>
        <v>0</v>
      </c>
      <c r="C1428" s="350"/>
      <c r="D1428" s="306" t="str">
        <f t="shared" ref="D1428:D1433" si="661">IFERROR(VLOOKUP(C1428,Tabla_Insumos,2,FALSE),"")</f>
        <v/>
      </c>
      <c r="E1428" s="305"/>
      <c r="F1428" s="331">
        <f t="shared" ref="F1428:F1435" si="662">IFERROR(VLOOKUP(C1428,Tabla_Insumos,3,FALSE),0)</f>
        <v>0</v>
      </c>
      <c r="G1428" s="331">
        <f>ROUND(E1428*F1428,2)</f>
        <v>0</v>
      </c>
    </row>
    <row r="1429" spans="1:7" s="326" customFormat="1" ht="24" customHeight="1" x14ac:dyDescent="0.2">
      <c r="A1429" s="341" t="str">
        <f t="shared" si="659"/>
        <v/>
      </c>
      <c r="B1429" s="341">
        <f t="shared" si="660"/>
        <v>0</v>
      </c>
      <c r="C1429" s="350"/>
      <c r="D1429" s="306" t="str">
        <f t="shared" si="661"/>
        <v/>
      </c>
      <c r="E1429" s="305"/>
      <c r="F1429" s="331">
        <f t="shared" si="662"/>
        <v>0</v>
      </c>
      <c r="G1429" s="331">
        <f>ROUND(E1429*F1429,2)</f>
        <v>0</v>
      </c>
    </row>
    <row r="1430" spans="1:7" s="326" customFormat="1" ht="24" customHeight="1" x14ac:dyDescent="0.2">
      <c r="A1430" s="341" t="str">
        <f t="shared" si="659"/>
        <v/>
      </c>
      <c r="B1430" s="341">
        <f t="shared" si="660"/>
        <v>0</v>
      </c>
      <c r="C1430" s="350"/>
      <c r="D1430" s="306" t="str">
        <f t="shared" si="661"/>
        <v/>
      </c>
      <c r="E1430" s="305"/>
      <c r="F1430" s="331">
        <f t="shared" si="662"/>
        <v>0</v>
      </c>
      <c r="G1430" s="331">
        <f t="shared" ref="G1430:G1435" si="663">ROUND(E1430*F1430,2)</f>
        <v>0</v>
      </c>
    </row>
    <row r="1431" spans="1:7" s="326" customFormat="1" ht="24" customHeight="1" x14ac:dyDescent="0.2">
      <c r="A1431" s="341" t="str">
        <f t="shared" si="659"/>
        <v/>
      </c>
      <c r="B1431" s="341">
        <f t="shared" si="660"/>
        <v>0</v>
      </c>
      <c r="C1431" s="350"/>
      <c r="D1431" s="306" t="str">
        <f t="shared" si="661"/>
        <v/>
      </c>
      <c r="E1431" s="305"/>
      <c r="F1431" s="331">
        <f t="shared" si="662"/>
        <v>0</v>
      </c>
      <c r="G1431" s="331">
        <f t="shared" si="663"/>
        <v>0</v>
      </c>
    </row>
    <row r="1432" spans="1:7" s="326" customFormat="1" ht="24" customHeight="1" x14ac:dyDescent="0.2">
      <c r="A1432" s="341" t="str">
        <f t="shared" si="659"/>
        <v/>
      </c>
      <c r="B1432" s="341">
        <f t="shared" si="660"/>
        <v>0</v>
      </c>
      <c r="C1432" s="350"/>
      <c r="D1432" s="306" t="str">
        <f t="shared" si="661"/>
        <v/>
      </c>
      <c r="E1432" s="305"/>
      <c r="F1432" s="331">
        <f t="shared" si="662"/>
        <v>0</v>
      </c>
      <c r="G1432" s="331">
        <f t="shared" si="663"/>
        <v>0</v>
      </c>
    </row>
    <row r="1433" spans="1:7" s="326" customFormat="1" ht="24" customHeight="1" x14ac:dyDescent="0.2">
      <c r="A1433" s="341" t="str">
        <f t="shared" si="659"/>
        <v/>
      </c>
      <c r="B1433" s="341">
        <f t="shared" si="660"/>
        <v>0</v>
      </c>
      <c r="C1433" s="350"/>
      <c r="D1433" s="306" t="str">
        <f t="shared" si="661"/>
        <v/>
      </c>
      <c r="E1433" s="305"/>
      <c r="F1433" s="331">
        <f t="shared" si="662"/>
        <v>0</v>
      </c>
      <c r="G1433" s="331">
        <f t="shared" si="663"/>
        <v>0</v>
      </c>
    </row>
    <row r="1434" spans="1:7" s="326" customFormat="1" ht="24" customHeight="1" x14ac:dyDescent="0.2">
      <c r="A1434" s="341" t="str">
        <f t="shared" ref="A1434:A1435" si="664">IFERROR(VLOOKUP(C1434,Tabla_Insumos,4,FALSE),"")</f>
        <v/>
      </c>
      <c r="B1434" s="341">
        <f t="shared" ref="B1434:B1435" si="665">IFERROR(VLOOKUP(A1434,Tabla_Indices,5,FALSE),"")</f>
        <v>0</v>
      </c>
      <c r="C1434" s="351"/>
      <c r="D1434" s="304" t="str">
        <f t="shared" ref="D1434:D1435" si="666">IFERROR(VLOOKUP(C1434,Tabla_Insumos,2,FALSE),"")</f>
        <v/>
      </c>
      <c r="E1434" s="308"/>
      <c r="F1434" s="331">
        <f t="shared" si="662"/>
        <v>0</v>
      </c>
      <c r="G1434" s="331">
        <f t="shared" si="663"/>
        <v>0</v>
      </c>
    </row>
    <row r="1435" spans="1:7" s="326" customFormat="1" ht="24" customHeight="1" x14ac:dyDescent="0.2">
      <c r="A1435" s="341" t="str">
        <f t="shared" si="664"/>
        <v/>
      </c>
      <c r="B1435" s="341">
        <f t="shared" si="665"/>
        <v>0</v>
      </c>
      <c r="C1435" s="351"/>
      <c r="D1435" s="304" t="str">
        <f t="shared" si="666"/>
        <v/>
      </c>
      <c r="E1435" s="308"/>
      <c r="F1435" s="331">
        <f t="shared" si="662"/>
        <v>0</v>
      </c>
      <c r="G1435" s="331">
        <f t="shared" si="663"/>
        <v>0</v>
      </c>
    </row>
    <row r="1436" spans="1:7" ht="24" customHeight="1" x14ac:dyDescent="0.2">
      <c r="A1436" s="342"/>
      <c r="E1436" s="310"/>
      <c r="F1436" s="325" t="s">
        <v>30</v>
      </c>
      <c r="G1436" s="352">
        <f>SUBTOTAL(9,G1428:G1435)</f>
        <v>0</v>
      </c>
    </row>
    <row r="1437" spans="1:7" ht="24" customHeight="1" x14ac:dyDescent="0.2">
      <c r="A1437" s="342"/>
      <c r="C1437" s="74" t="s">
        <v>604</v>
      </c>
      <c r="E1437" s="310"/>
      <c r="G1437" s="324"/>
    </row>
    <row r="1438" spans="1:7" s="326" customFormat="1" ht="24" customHeight="1" x14ac:dyDescent="0.2">
      <c r="A1438" s="341" t="str">
        <f t="shared" ref="A1438:A1439" si="667">IFERROR(VLOOKUP(C1438,Tabla_Insumos,4,FALSE),"")</f>
        <v/>
      </c>
      <c r="B1438" s="341" t="str">
        <f t="shared" ref="B1438:B1439" si="668">IFERROR(VLOOKUP(C1438,Tabla_Insumos,5,FALSE),"")</f>
        <v/>
      </c>
      <c r="C1438" s="350"/>
      <c r="D1438" s="306" t="str">
        <f t="shared" ref="D1438:D1439" si="669">IFERROR(VLOOKUP(C1438,Tabla_Insumos,2,FALSE),"")</f>
        <v/>
      </c>
      <c r="E1438" s="309"/>
      <c r="F1438" s="331">
        <f t="shared" ref="F1438:F1446" si="670">IFERROR(VLOOKUP(C1438,Tabla_Insumos,3,FALSE),0)</f>
        <v>0</v>
      </c>
      <c r="G1438" s="331">
        <f t="shared" ref="G1438:G1446" si="671">ROUND(E1438*F1438,2)</f>
        <v>0</v>
      </c>
    </row>
    <row r="1439" spans="1:7" s="326" customFormat="1" ht="24" customHeight="1" x14ac:dyDescent="0.2">
      <c r="A1439" s="341" t="str">
        <f t="shared" si="667"/>
        <v/>
      </c>
      <c r="B1439" s="341" t="str">
        <f t="shared" si="668"/>
        <v/>
      </c>
      <c r="C1439" s="350"/>
      <c r="D1439" s="306" t="str">
        <f t="shared" si="669"/>
        <v/>
      </c>
      <c r="E1439" s="307"/>
      <c r="F1439" s="331">
        <f t="shared" si="670"/>
        <v>0</v>
      </c>
      <c r="G1439" s="331">
        <f t="shared" si="671"/>
        <v>0</v>
      </c>
    </row>
    <row r="1440" spans="1:7" s="326" customFormat="1" ht="24" customHeight="1" x14ac:dyDescent="0.2">
      <c r="A1440" s="341" t="str">
        <f t="shared" ref="A1440:A1446" si="672">IFERROR(VLOOKUP(C1440,Tabla_Insumos,4,FALSE),"")</f>
        <v/>
      </c>
      <c r="B1440" s="341" t="str">
        <f t="shared" ref="B1440:B1446" si="673">IFERROR(VLOOKUP(C1440,Tabla_Insumos,5,FALSE),"")</f>
        <v/>
      </c>
      <c r="C1440" s="351"/>
      <c r="D1440" s="304" t="str">
        <f t="shared" ref="D1440:D1446" si="674">IFERROR(VLOOKUP(C1440,Tabla_Insumos,2,FALSE),"")</f>
        <v/>
      </c>
      <c r="E1440" s="308"/>
      <c r="F1440" s="331">
        <f t="shared" si="670"/>
        <v>0</v>
      </c>
      <c r="G1440" s="331">
        <f t="shared" si="671"/>
        <v>0</v>
      </c>
    </row>
    <row r="1441" spans="1:7" s="326" customFormat="1" ht="24" customHeight="1" x14ac:dyDescent="0.2">
      <c r="A1441" s="341" t="str">
        <f t="shared" si="672"/>
        <v/>
      </c>
      <c r="B1441" s="341" t="str">
        <f t="shared" si="673"/>
        <v/>
      </c>
      <c r="C1441" s="351"/>
      <c r="D1441" s="304" t="str">
        <f t="shared" si="674"/>
        <v/>
      </c>
      <c r="E1441" s="308"/>
      <c r="F1441" s="331">
        <f t="shared" si="670"/>
        <v>0</v>
      </c>
      <c r="G1441" s="331">
        <f t="shared" si="671"/>
        <v>0</v>
      </c>
    </row>
    <row r="1442" spans="1:7" s="326" customFormat="1" ht="24" customHeight="1" x14ac:dyDescent="0.2">
      <c r="A1442" s="341" t="str">
        <f t="shared" si="672"/>
        <v/>
      </c>
      <c r="B1442" s="341" t="str">
        <f t="shared" si="673"/>
        <v/>
      </c>
      <c r="C1442" s="351"/>
      <c r="D1442" s="304" t="str">
        <f t="shared" si="674"/>
        <v/>
      </c>
      <c r="E1442" s="308"/>
      <c r="F1442" s="331">
        <f t="shared" si="670"/>
        <v>0</v>
      </c>
      <c r="G1442" s="331">
        <f t="shared" si="671"/>
        <v>0</v>
      </c>
    </row>
    <row r="1443" spans="1:7" s="326" customFormat="1" ht="24" customHeight="1" x14ac:dyDescent="0.2">
      <c r="A1443" s="341" t="str">
        <f t="shared" si="672"/>
        <v/>
      </c>
      <c r="B1443" s="341" t="str">
        <f t="shared" si="673"/>
        <v/>
      </c>
      <c r="C1443" s="351"/>
      <c r="D1443" s="304" t="str">
        <f t="shared" si="674"/>
        <v/>
      </c>
      <c r="E1443" s="308"/>
      <c r="F1443" s="331">
        <f t="shared" si="670"/>
        <v>0</v>
      </c>
      <c r="G1443" s="331">
        <f t="shared" si="671"/>
        <v>0</v>
      </c>
    </row>
    <row r="1444" spans="1:7" s="326" customFormat="1" ht="24" customHeight="1" x14ac:dyDescent="0.2">
      <c r="A1444" s="341" t="str">
        <f t="shared" si="672"/>
        <v/>
      </c>
      <c r="B1444" s="341" t="str">
        <f t="shared" si="673"/>
        <v/>
      </c>
      <c r="C1444" s="351"/>
      <c r="D1444" s="304" t="str">
        <f t="shared" si="674"/>
        <v/>
      </c>
      <c r="E1444" s="308"/>
      <c r="F1444" s="331">
        <f t="shared" si="670"/>
        <v>0</v>
      </c>
      <c r="G1444" s="331">
        <f t="shared" si="671"/>
        <v>0</v>
      </c>
    </row>
    <row r="1445" spans="1:7" s="326" customFormat="1" ht="24" customHeight="1" x14ac:dyDescent="0.2">
      <c r="A1445" s="341" t="str">
        <f t="shared" si="672"/>
        <v/>
      </c>
      <c r="B1445" s="341" t="str">
        <f t="shared" si="673"/>
        <v/>
      </c>
      <c r="C1445" s="351"/>
      <c r="D1445" s="304" t="str">
        <f t="shared" si="674"/>
        <v/>
      </c>
      <c r="E1445" s="308"/>
      <c r="F1445" s="331">
        <f t="shared" si="670"/>
        <v>0</v>
      </c>
      <c r="G1445" s="331">
        <f t="shared" si="671"/>
        <v>0</v>
      </c>
    </row>
    <row r="1446" spans="1:7" s="326" customFormat="1" ht="24" customHeight="1" x14ac:dyDescent="0.2">
      <c r="A1446" s="341" t="str">
        <f t="shared" si="672"/>
        <v/>
      </c>
      <c r="B1446" s="341" t="str">
        <f t="shared" si="673"/>
        <v/>
      </c>
      <c r="C1446" s="351"/>
      <c r="D1446" s="304" t="str">
        <f t="shared" si="674"/>
        <v/>
      </c>
      <c r="E1446" s="308"/>
      <c r="F1446" s="331">
        <f t="shared" si="670"/>
        <v>0</v>
      </c>
      <c r="G1446" s="331">
        <f t="shared" si="671"/>
        <v>0</v>
      </c>
    </row>
    <row r="1447" spans="1:7" ht="24" customHeight="1" x14ac:dyDescent="0.2">
      <c r="A1447" s="343"/>
      <c r="E1447" s="310"/>
      <c r="F1447" s="325" t="s">
        <v>31</v>
      </c>
      <c r="G1447" s="352">
        <f>SUBTOTAL(9,G1438:G1446)</f>
        <v>0</v>
      </c>
    </row>
    <row r="1448" spans="1:7" ht="24" customHeight="1" x14ac:dyDescent="0.2">
      <c r="A1448" s="342"/>
      <c r="E1448" s="310"/>
      <c r="G1448" s="324"/>
    </row>
    <row r="1449" spans="1:7" ht="24" customHeight="1" x14ac:dyDescent="0.2">
      <c r="A1449" s="344" t="str">
        <f>B1407</f>
        <v/>
      </c>
      <c r="B1449" s="131" t="str">
        <f>C1407</f>
        <v/>
      </c>
      <c r="C1449" s="327"/>
      <c r="D1449" s="327" t="s">
        <v>32</v>
      </c>
      <c r="E1449" s="328"/>
      <c r="F1449" s="355" t="s">
        <v>33</v>
      </c>
      <c r="G1449" s="356">
        <f>SUBTOTAL(9,G1412:G1448)</f>
        <v>0</v>
      </c>
    </row>
    <row r="1451" spans="1:7" ht="24" customHeight="1" x14ac:dyDescent="0.2">
      <c r="A1451" s="333" t="s">
        <v>35</v>
      </c>
      <c r="B1451" s="334"/>
      <c r="C1451" s="133"/>
      <c r="D1451" s="133"/>
      <c r="E1451" s="133"/>
      <c r="F1451" s="133"/>
      <c r="G1451" s="345"/>
    </row>
    <row r="1452" spans="1:7" ht="24" customHeight="1" x14ac:dyDescent="0.2">
      <c r="A1452" s="336" t="s">
        <v>600</v>
      </c>
      <c r="B1452" s="337" t="str">
        <f>Comitente</f>
        <v>Dirección de Recursos Energéticos</v>
      </c>
      <c r="C1452" s="346"/>
      <c r="D1452" s="74"/>
      <c r="E1452" s="74"/>
      <c r="F1452" s="320"/>
      <c r="G1452" s="321"/>
    </row>
    <row r="1453" spans="1:7" ht="24" customHeight="1" x14ac:dyDescent="0.2">
      <c r="A1453" s="336" t="s">
        <v>601</v>
      </c>
      <c r="B1453" s="337">
        <f>Contratista</f>
        <v>0</v>
      </c>
      <c r="C1453" s="347"/>
      <c r="D1453" s="347"/>
      <c r="E1453" s="347"/>
      <c r="F1453" s="320"/>
      <c r="G1453" s="321"/>
    </row>
    <row r="1454" spans="1:7" ht="24" customHeight="1" x14ac:dyDescent="0.2">
      <c r="A1454" s="336" t="s">
        <v>22</v>
      </c>
      <c r="B1454" s="337" t="str">
        <f>Obra</f>
        <v>REFACCIÓN Y ACONDICIONAMIENTO DE INSTALACIONES ELÉCTRICAS EN EL CENTRO DE OPERACIONES DE LA PRESA QUEBRADA DE ULLUM</v>
      </c>
      <c r="C1454" s="347"/>
      <c r="D1454" s="347"/>
      <c r="E1454" s="347"/>
      <c r="F1454" s="320" t="s">
        <v>36</v>
      </c>
      <c r="G1454" s="348">
        <f>Fecha_Base</f>
        <v>0</v>
      </c>
    </row>
    <row r="1455" spans="1:7" ht="24" customHeight="1" x14ac:dyDescent="0.2">
      <c r="A1455" s="338" t="s">
        <v>599</v>
      </c>
      <c r="B1455" s="151" t="str">
        <f>Ubicación</f>
        <v>Dpto. Ullum</v>
      </c>
      <c r="C1455" s="74"/>
      <c r="E1455" s="310"/>
      <c r="G1455" s="324"/>
    </row>
    <row r="1456" spans="1:7" ht="24" customHeight="1" x14ac:dyDescent="0.2">
      <c r="A1456" s="338" t="s">
        <v>37</v>
      </c>
      <c r="B1456" s="322" t="str">
        <f>IFERROR(VALUE(LEFT(B1457,FIND(".",B1457)-1)),"")</f>
        <v/>
      </c>
      <c r="C1456" s="70" t="str">
        <f>IFERROR(VLOOKUP(B1456,Tabla_CyP,2,FALSE),"")</f>
        <v/>
      </c>
      <c r="E1456" s="310"/>
      <c r="G1456" s="324"/>
    </row>
    <row r="1457" spans="1:7" ht="24" customHeight="1" x14ac:dyDescent="0.2">
      <c r="A1457" s="338" t="s">
        <v>23</v>
      </c>
      <c r="B1457" s="323" t="str">
        <f>IFERROR(VLOOKUP(COUNTIF($A$1:A1457,"ANALISIS DE PRECIOS"),Tabla_NumeroItem,2,FALSE),"")</f>
        <v/>
      </c>
      <c r="C1457" s="70" t="str">
        <f>IFERROR(VLOOKUP(B1457,Tabla_CyP,2,FALSE),"")</f>
        <v/>
      </c>
      <c r="E1457" s="310"/>
      <c r="F1457" s="320" t="s">
        <v>24</v>
      </c>
      <c r="G1457" s="324" t="str">
        <f>IFERROR(VLOOKUP(B1457,Tabla_CyP,4,FALSE),"")</f>
        <v/>
      </c>
    </row>
    <row r="1458" spans="1:7" ht="24" customHeight="1" x14ac:dyDescent="0.2">
      <c r="A1458" s="338"/>
      <c r="B1458" s="151"/>
      <c r="E1458" s="310"/>
      <c r="G1458" s="324"/>
    </row>
    <row r="1459" spans="1:7" ht="24" customHeight="1" x14ac:dyDescent="0.2">
      <c r="A1459" s="402" t="s">
        <v>505</v>
      </c>
      <c r="B1459" s="403"/>
      <c r="C1459" s="404" t="s">
        <v>0</v>
      </c>
      <c r="D1459" s="404" t="s">
        <v>25</v>
      </c>
      <c r="E1459" s="406" t="s">
        <v>26</v>
      </c>
      <c r="F1459" s="400" t="s">
        <v>27</v>
      </c>
      <c r="G1459" s="400" t="s">
        <v>28</v>
      </c>
    </row>
    <row r="1460" spans="1:7" ht="24" customHeight="1" x14ac:dyDescent="0.2">
      <c r="A1460" s="339" t="s">
        <v>506</v>
      </c>
      <c r="B1460" s="339" t="s">
        <v>507</v>
      </c>
      <c r="C1460" s="405"/>
      <c r="D1460" s="405"/>
      <c r="E1460" s="407"/>
      <c r="F1460" s="401"/>
      <c r="G1460" s="401"/>
    </row>
    <row r="1461" spans="1:7" ht="24" customHeight="1" x14ac:dyDescent="0.2">
      <c r="A1461" s="318"/>
      <c r="B1461" s="340"/>
      <c r="C1461" s="97" t="s">
        <v>602</v>
      </c>
      <c r="D1461" s="327"/>
      <c r="E1461" s="328"/>
      <c r="F1461" s="329"/>
      <c r="G1461" s="330"/>
    </row>
    <row r="1462" spans="1:7" s="326" customFormat="1" ht="24" customHeight="1" x14ac:dyDescent="0.2">
      <c r="A1462" s="341" t="str">
        <f t="shared" ref="A1462:A1464" si="675">IFERROR(VLOOKUP(C1462,Tabla_Insumos,4,FALSE),"")</f>
        <v/>
      </c>
      <c r="B1462" s="341" t="str">
        <f>IFERROR(VLOOKUP(C1462,Tabla_Insumos,5,FALSE),"")</f>
        <v/>
      </c>
      <c r="C1462" s="350"/>
      <c r="D1462" s="306" t="str">
        <f t="shared" ref="D1462:D1464" si="676">IFERROR(VLOOKUP(C1462,Tabla_Insumos,2,FALSE),"")</f>
        <v/>
      </c>
      <c r="E1462" s="305"/>
      <c r="F1462" s="331">
        <f t="shared" ref="F1462:F1475" si="677">IFERROR(VLOOKUP(C1462,Tabla_Insumos,3,FALSE),0)</f>
        <v>0</v>
      </c>
      <c r="G1462" s="331">
        <f>ROUND(E1462*F1462,2)</f>
        <v>0</v>
      </c>
    </row>
    <row r="1463" spans="1:7" s="326" customFormat="1" ht="24" customHeight="1" x14ac:dyDescent="0.2">
      <c r="A1463" s="341" t="str">
        <f t="shared" si="675"/>
        <v/>
      </c>
      <c r="B1463" s="341" t="str">
        <f t="shared" ref="B1463:B1464" si="678">IFERROR(VLOOKUP(C1463,Tabla_Insumos,5,FALSE),"")</f>
        <v/>
      </c>
      <c r="C1463" s="357"/>
      <c r="D1463" s="306" t="str">
        <f t="shared" si="676"/>
        <v/>
      </c>
      <c r="E1463" s="305"/>
      <c r="F1463" s="331">
        <f t="shared" si="677"/>
        <v>0</v>
      </c>
      <c r="G1463" s="331">
        <f t="shared" ref="G1463:G1475" si="679">ROUND(E1463*F1463,2)</f>
        <v>0</v>
      </c>
    </row>
    <row r="1464" spans="1:7" s="326" customFormat="1" ht="24" customHeight="1" x14ac:dyDescent="0.2">
      <c r="A1464" s="341" t="str">
        <f t="shared" si="675"/>
        <v/>
      </c>
      <c r="B1464" s="341" t="str">
        <f t="shared" si="678"/>
        <v/>
      </c>
      <c r="C1464" s="350"/>
      <c r="D1464" s="306" t="str">
        <f t="shared" si="676"/>
        <v/>
      </c>
      <c r="E1464" s="305"/>
      <c r="F1464" s="331">
        <f t="shared" si="677"/>
        <v>0</v>
      </c>
      <c r="G1464" s="331">
        <f t="shared" si="679"/>
        <v>0</v>
      </c>
    </row>
    <row r="1465" spans="1:7" s="326" customFormat="1" ht="24" customHeight="1" x14ac:dyDescent="0.2">
      <c r="A1465" s="341" t="str">
        <f t="shared" ref="A1465:A1475" si="680">IFERROR(VLOOKUP(C1465,Tabla_Insumos,4,FALSE),"")</f>
        <v/>
      </c>
      <c r="B1465" s="341" t="str">
        <f t="shared" ref="B1465:B1475" si="681">IFERROR(VLOOKUP(C1465,Tabla_Insumos,5,FALSE),"")</f>
        <v/>
      </c>
      <c r="C1465" s="351"/>
      <c r="D1465" s="304" t="str">
        <f t="shared" ref="D1465:D1475" si="682">IFERROR(VLOOKUP(C1465,Tabla_Insumos,2,FALSE),"")</f>
        <v/>
      </c>
      <c r="E1465" s="308"/>
      <c r="F1465" s="331">
        <f t="shared" si="677"/>
        <v>0</v>
      </c>
      <c r="G1465" s="331">
        <f t="shared" si="679"/>
        <v>0</v>
      </c>
    </row>
    <row r="1466" spans="1:7" s="326" customFormat="1" ht="24" customHeight="1" x14ac:dyDescent="0.2">
      <c r="A1466" s="341" t="str">
        <f t="shared" si="680"/>
        <v/>
      </c>
      <c r="B1466" s="341" t="str">
        <f t="shared" si="681"/>
        <v/>
      </c>
      <c r="C1466" s="351"/>
      <c r="D1466" s="304" t="str">
        <f t="shared" si="682"/>
        <v/>
      </c>
      <c r="E1466" s="308"/>
      <c r="F1466" s="331">
        <f t="shared" si="677"/>
        <v>0</v>
      </c>
      <c r="G1466" s="331">
        <f t="shared" si="679"/>
        <v>0</v>
      </c>
    </row>
    <row r="1467" spans="1:7" s="326" customFormat="1" ht="24" customHeight="1" x14ac:dyDescent="0.2">
      <c r="A1467" s="341" t="str">
        <f t="shared" si="680"/>
        <v/>
      </c>
      <c r="B1467" s="341" t="str">
        <f t="shared" si="681"/>
        <v/>
      </c>
      <c r="C1467" s="351"/>
      <c r="D1467" s="304" t="str">
        <f t="shared" si="682"/>
        <v/>
      </c>
      <c r="E1467" s="308"/>
      <c r="F1467" s="331">
        <f t="shared" si="677"/>
        <v>0</v>
      </c>
      <c r="G1467" s="331">
        <f t="shared" si="679"/>
        <v>0</v>
      </c>
    </row>
    <row r="1468" spans="1:7" s="326" customFormat="1" ht="24" customHeight="1" x14ac:dyDescent="0.2">
      <c r="A1468" s="341" t="str">
        <f t="shared" si="680"/>
        <v/>
      </c>
      <c r="B1468" s="341" t="str">
        <f t="shared" si="681"/>
        <v/>
      </c>
      <c r="C1468" s="351"/>
      <c r="D1468" s="304" t="str">
        <f t="shared" si="682"/>
        <v/>
      </c>
      <c r="E1468" s="308"/>
      <c r="F1468" s="331">
        <f t="shared" si="677"/>
        <v>0</v>
      </c>
      <c r="G1468" s="331">
        <f t="shared" si="679"/>
        <v>0</v>
      </c>
    </row>
    <row r="1469" spans="1:7" s="326" customFormat="1" ht="24" customHeight="1" x14ac:dyDescent="0.2">
      <c r="A1469" s="341" t="str">
        <f t="shared" si="680"/>
        <v/>
      </c>
      <c r="B1469" s="341" t="str">
        <f t="shared" si="681"/>
        <v/>
      </c>
      <c r="C1469" s="351"/>
      <c r="D1469" s="304" t="str">
        <f t="shared" si="682"/>
        <v/>
      </c>
      <c r="E1469" s="308"/>
      <c r="F1469" s="331">
        <f t="shared" si="677"/>
        <v>0</v>
      </c>
      <c r="G1469" s="331">
        <f t="shared" si="679"/>
        <v>0</v>
      </c>
    </row>
    <row r="1470" spans="1:7" s="326" customFormat="1" ht="24" customHeight="1" x14ac:dyDescent="0.2">
      <c r="A1470" s="341" t="str">
        <f t="shared" si="680"/>
        <v/>
      </c>
      <c r="B1470" s="341" t="str">
        <f t="shared" si="681"/>
        <v/>
      </c>
      <c r="C1470" s="351"/>
      <c r="D1470" s="304" t="str">
        <f t="shared" si="682"/>
        <v/>
      </c>
      <c r="E1470" s="308"/>
      <c r="F1470" s="331">
        <f t="shared" si="677"/>
        <v>0</v>
      </c>
      <c r="G1470" s="331">
        <f t="shared" si="679"/>
        <v>0</v>
      </c>
    </row>
    <row r="1471" spans="1:7" s="326" customFormat="1" ht="24" customHeight="1" x14ac:dyDescent="0.2">
      <c r="A1471" s="341" t="str">
        <f t="shared" si="680"/>
        <v/>
      </c>
      <c r="B1471" s="341" t="str">
        <f t="shared" si="681"/>
        <v/>
      </c>
      <c r="C1471" s="351"/>
      <c r="D1471" s="304" t="str">
        <f t="shared" si="682"/>
        <v/>
      </c>
      <c r="E1471" s="308"/>
      <c r="F1471" s="331">
        <f t="shared" si="677"/>
        <v>0</v>
      </c>
      <c r="G1471" s="331">
        <f t="shared" si="679"/>
        <v>0</v>
      </c>
    </row>
    <row r="1472" spans="1:7" s="326" customFormat="1" ht="24" customHeight="1" x14ac:dyDescent="0.2">
      <c r="A1472" s="341" t="str">
        <f t="shared" si="680"/>
        <v/>
      </c>
      <c r="B1472" s="341" t="str">
        <f t="shared" si="681"/>
        <v/>
      </c>
      <c r="C1472" s="351"/>
      <c r="D1472" s="304" t="str">
        <f t="shared" si="682"/>
        <v/>
      </c>
      <c r="E1472" s="308"/>
      <c r="F1472" s="331">
        <f t="shared" si="677"/>
        <v>0</v>
      </c>
      <c r="G1472" s="331">
        <f t="shared" si="679"/>
        <v>0</v>
      </c>
    </row>
    <row r="1473" spans="1:7" s="326" customFormat="1" ht="24" customHeight="1" x14ac:dyDescent="0.2">
      <c r="A1473" s="341" t="str">
        <f t="shared" si="680"/>
        <v/>
      </c>
      <c r="B1473" s="341" t="str">
        <f t="shared" si="681"/>
        <v/>
      </c>
      <c r="C1473" s="351"/>
      <c r="D1473" s="304" t="str">
        <f t="shared" si="682"/>
        <v/>
      </c>
      <c r="E1473" s="308"/>
      <c r="F1473" s="331">
        <f t="shared" si="677"/>
        <v>0</v>
      </c>
      <c r="G1473" s="331">
        <f t="shared" si="679"/>
        <v>0</v>
      </c>
    </row>
    <row r="1474" spans="1:7" s="326" customFormat="1" ht="24" customHeight="1" x14ac:dyDescent="0.2">
      <c r="A1474" s="341" t="str">
        <f t="shared" si="680"/>
        <v/>
      </c>
      <c r="B1474" s="341" t="str">
        <f t="shared" si="681"/>
        <v/>
      </c>
      <c r="C1474" s="351"/>
      <c r="D1474" s="304" t="str">
        <f t="shared" si="682"/>
        <v/>
      </c>
      <c r="E1474" s="308"/>
      <c r="F1474" s="331">
        <f t="shared" si="677"/>
        <v>0</v>
      </c>
      <c r="G1474" s="331">
        <f t="shared" si="679"/>
        <v>0</v>
      </c>
    </row>
    <row r="1475" spans="1:7" s="326" customFormat="1" ht="24" customHeight="1" x14ac:dyDescent="0.2">
      <c r="A1475" s="341" t="str">
        <f t="shared" si="680"/>
        <v/>
      </c>
      <c r="B1475" s="341" t="str">
        <f t="shared" si="681"/>
        <v/>
      </c>
      <c r="C1475" s="351"/>
      <c r="D1475" s="304" t="str">
        <f t="shared" si="682"/>
        <v/>
      </c>
      <c r="E1475" s="308"/>
      <c r="F1475" s="332">
        <f t="shared" si="677"/>
        <v>0</v>
      </c>
      <c r="G1475" s="331">
        <f t="shared" si="679"/>
        <v>0</v>
      </c>
    </row>
    <row r="1476" spans="1:7" ht="24" customHeight="1" x14ac:dyDescent="0.2">
      <c r="A1476" s="342"/>
      <c r="E1476" s="310"/>
      <c r="F1476" s="325" t="s">
        <v>29</v>
      </c>
      <c r="G1476" s="352">
        <f>SUBTOTAL(9,G1462:G1475)</f>
        <v>0</v>
      </c>
    </row>
    <row r="1477" spans="1:7" ht="24" customHeight="1" x14ac:dyDescent="0.2">
      <c r="A1477" s="342"/>
      <c r="C1477" s="74" t="s">
        <v>603</v>
      </c>
      <c r="E1477" s="310"/>
      <c r="G1477" s="324"/>
    </row>
    <row r="1478" spans="1:7" s="326" customFormat="1" ht="24" customHeight="1" x14ac:dyDescent="0.2">
      <c r="A1478" s="341" t="str">
        <f t="shared" ref="A1478:A1483" si="683">IFERROR(VLOOKUP(C1478,Tabla_Insumos,4,FALSE),"")</f>
        <v/>
      </c>
      <c r="B1478" s="341">
        <f t="shared" ref="B1478:B1483" si="684">IFERROR(VLOOKUP(A1478,Tabla_Indices,5,FALSE),"")</f>
        <v>0</v>
      </c>
      <c r="C1478" s="350"/>
      <c r="D1478" s="306" t="str">
        <f t="shared" ref="D1478:D1483" si="685">IFERROR(VLOOKUP(C1478,Tabla_Insumos,2,FALSE),"")</f>
        <v/>
      </c>
      <c r="E1478" s="305"/>
      <c r="F1478" s="331">
        <f t="shared" ref="F1478:F1485" si="686">IFERROR(VLOOKUP(C1478,Tabla_Insumos,3,FALSE),0)</f>
        <v>0</v>
      </c>
      <c r="G1478" s="331">
        <f>ROUND(E1478*F1478,2)</f>
        <v>0</v>
      </c>
    </row>
    <row r="1479" spans="1:7" s="326" customFormat="1" ht="24" customHeight="1" x14ac:dyDescent="0.2">
      <c r="A1479" s="341" t="str">
        <f t="shared" si="683"/>
        <v/>
      </c>
      <c r="B1479" s="341">
        <f t="shared" si="684"/>
        <v>0</v>
      </c>
      <c r="C1479" s="350"/>
      <c r="D1479" s="306" t="str">
        <f t="shared" si="685"/>
        <v/>
      </c>
      <c r="E1479" s="305"/>
      <c r="F1479" s="331">
        <f t="shared" si="686"/>
        <v>0</v>
      </c>
      <c r="G1479" s="331">
        <f>ROUND(E1479*F1479,2)</f>
        <v>0</v>
      </c>
    </row>
    <row r="1480" spans="1:7" s="326" customFormat="1" ht="24" customHeight="1" x14ac:dyDescent="0.2">
      <c r="A1480" s="341" t="str">
        <f t="shared" si="683"/>
        <v/>
      </c>
      <c r="B1480" s="341">
        <f t="shared" si="684"/>
        <v>0</v>
      </c>
      <c r="C1480" s="350"/>
      <c r="D1480" s="306" t="str">
        <f t="shared" si="685"/>
        <v/>
      </c>
      <c r="E1480" s="305"/>
      <c r="F1480" s="331">
        <f t="shared" si="686"/>
        <v>0</v>
      </c>
      <c r="G1480" s="331">
        <f t="shared" ref="G1480:G1485" si="687">ROUND(E1480*F1480,2)</f>
        <v>0</v>
      </c>
    </row>
    <row r="1481" spans="1:7" s="326" customFormat="1" ht="24" customHeight="1" x14ac:dyDescent="0.2">
      <c r="A1481" s="341" t="str">
        <f t="shared" si="683"/>
        <v/>
      </c>
      <c r="B1481" s="341">
        <f t="shared" si="684"/>
        <v>0</v>
      </c>
      <c r="C1481" s="350"/>
      <c r="D1481" s="306" t="str">
        <f t="shared" si="685"/>
        <v/>
      </c>
      <c r="E1481" s="305"/>
      <c r="F1481" s="331">
        <f t="shared" si="686"/>
        <v>0</v>
      </c>
      <c r="G1481" s="331">
        <f t="shared" si="687"/>
        <v>0</v>
      </c>
    </row>
    <row r="1482" spans="1:7" s="326" customFormat="1" ht="24" customHeight="1" x14ac:dyDescent="0.2">
      <c r="A1482" s="341" t="str">
        <f t="shared" si="683"/>
        <v/>
      </c>
      <c r="B1482" s="341">
        <f t="shared" si="684"/>
        <v>0</v>
      </c>
      <c r="C1482" s="350"/>
      <c r="D1482" s="306" t="str">
        <f t="shared" si="685"/>
        <v/>
      </c>
      <c r="E1482" s="305"/>
      <c r="F1482" s="331">
        <f t="shared" si="686"/>
        <v>0</v>
      </c>
      <c r="G1482" s="331">
        <f t="shared" si="687"/>
        <v>0</v>
      </c>
    </row>
    <row r="1483" spans="1:7" s="326" customFormat="1" ht="24" customHeight="1" x14ac:dyDescent="0.2">
      <c r="A1483" s="341" t="str">
        <f t="shared" si="683"/>
        <v/>
      </c>
      <c r="B1483" s="341">
        <f t="shared" si="684"/>
        <v>0</v>
      </c>
      <c r="C1483" s="350"/>
      <c r="D1483" s="306" t="str">
        <f t="shared" si="685"/>
        <v/>
      </c>
      <c r="E1483" s="305"/>
      <c r="F1483" s="331">
        <f t="shared" si="686"/>
        <v>0</v>
      </c>
      <c r="G1483" s="331">
        <f t="shared" si="687"/>
        <v>0</v>
      </c>
    </row>
    <row r="1484" spans="1:7" s="326" customFormat="1" ht="24" customHeight="1" x14ac:dyDescent="0.2">
      <c r="A1484" s="341" t="str">
        <f t="shared" ref="A1484:A1485" si="688">IFERROR(VLOOKUP(C1484,Tabla_Insumos,4,FALSE),"")</f>
        <v/>
      </c>
      <c r="B1484" s="341">
        <f t="shared" ref="B1484:B1485" si="689">IFERROR(VLOOKUP(A1484,Tabla_Indices,5,FALSE),"")</f>
        <v>0</v>
      </c>
      <c r="C1484" s="351"/>
      <c r="D1484" s="304" t="str">
        <f t="shared" ref="D1484:D1485" si="690">IFERROR(VLOOKUP(C1484,Tabla_Insumos,2,FALSE),"")</f>
        <v/>
      </c>
      <c r="E1484" s="308"/>
      <c r="F1484" s="331">
        <f t="shared" si="686"/>
        <v>0</v>
      </c>
      <c r="G1484" s="331">
        <f t="shared" si="687"/>
        <v>0</v>
      </c>
    </row>
    <row r="1485" spans="1:7" s="326" customFormat="1" ht="24" customHeight="1" x14ac:dyDescent="0.2">
      <c r="A1485" s="341" t="str">
        <f t="shared" si="688"/>
        <v/>
      </c>
      <c r="B1485" s="341">
        <f t="shared" si="689"/>
        <v>0</v>
      </c>
      <c r="C1485" s="351"/>
      <c r="D1485" s="304" t="str">
        <f t="shared" si="690"/>
        <v/>
      </c>
      <c r="E1485" s="308"/>
      <c r="F1485" s="331">
        <f t="shared" si="686"/>
        <v>0</v>
      </c>
      <c r="G1485" s="331">
        <f t="shared" si="687"/>
        <v>0</v>
      </c>
    </row>
    <row r="1486" spans="1:7" ht="24" customHeight="1" x14ac:dyDescent="0.2">
      <c r="A1486" s="342"/>
      <c r="E1486" s="310"/>
      <c r="F1486" s="325" t="s">
        <v>30</v>
      </c>
      <c r="G1486" s="352">
        <f>SUBTOTAL(9,G1478:G1485)</f>
        <v>0</v>
      </c>
    </row>
    <row r="1487" spans="1:7" ht="24" customHeight="1" x14ac:dyDescent="0.2">
      <c r="A1487" s="342"/>
      <c r="C1487" s="74" t="s">
        <v>604</v>
      </c>
      <c r="E1487" s="310"/>
      <c r="G1487" s="324"/>
    </row>
    <row r="1488" spans="1:7" s="326" customFormat="1" ht="24" customHeight="1" x14ac:dyDescent="0.2">
      <c r="A1488" s="341" t="str">
        <f t="shared" ref="A1488:A1489" si="691">IFERROR(VLOOKUP(C1488,Tabla_Insumos,4,FALSE),"")</f>
        <v/>
      </c>
      <c r="B1488" s="341" t="str">
        <f t="shared" ref="B1488:B1489" si="692">IFERROR(VLOOKUP(C1488,Tabla_Insumos,5,FALSE),"")</f>
        <v/>
      </c>
      <c r="C1488" s="350"/>
      <c r="D1488" s="306" t="str">
        <f t="shared" ref="D1488:D1489" si="693">IFERROR(VLOOKUP(C1488,Tabla_Insumos,2,FALSE),"")</f>
        <v/>
      </c>
      <c r="E1488" s="305"/>
      <c r="F1488" s="331">
        <f t="shared" ref="F1488:F1496" si="694">IFERROR(VLOOKUP(C1488,Tabla_Insumos,3,FALSE),0)</f>
        <v>0</v>
      </c>
      <c r="G1488" s="331">
        <f t="shared" ref="G1488:G1496" si="695">ROUND(E1488*F1488,2)</f>
        <v>0</v>
      </c>
    </row>
    <row r="1489" spans="1:7" s="326" customFormat="1" ht="24" customHeight="1" x14ac:dyDescent="0.2">
      <c r="A1489" s="341" t="str">
        <f t="shared" si="691"/>
        <v/>
      </c>
      <c r="B1489" s="341" t="str">
        <f t="shared" si="692"/>
        <v/>
      </c>
      <c r="C1489" s="350"/>
      <c r="D1489" s="306" t="str">
        <f t="shared" si="693"/>
        <v/>
      </c>
      <c r="E1489" s="305"/>
      <c r="F1489" s="331">
        <f t="shared" si="694"/>
        <v>0</v>
      </c>
      <c r="G1489" s="331">
        <f t="shared" si="695"/>
        <v>0</v>
      </c>
    </row>
    <row r="1490" spans="1:7" s="326" customFormat="1" ht="24" customHeight="1" x14ac:dyDescent="0.2">
      <c r="A1490" s="341" t="str">
        <f t="shared" ref="A1490:A1496" si="696">IFERROR(VLOOKUP(C1490,Tabla_Insumos,4,FALSE),"")</f>
        <v/>
      </c>
      <c r="B1490" s="341" t="str">
        <f t="shared" ref="B1490:B1496" si="697">IFERROR(VLOOKUP(C1490,Tabla_Insumos,5,FALSE),"")</f>
        <v/>
      </c>
      <c r="C1490" s="351"/>
      <c r="D1490" s="304" t="str">
        <f t="shared" ref="D1490:D1496" si="698">IFERROR(VLOOKUP(C1490,Tabla_Insumos,2,FALSE),"")</f>
        <v/>
      </c>
      <c r="E1490" s="308"/>
      <c r="F1490" s="331">
        <f t="shared" si="694"/>
        <v>0</v>
      </c>
      <c r="G1490" s="331">
        <f t="shared" si="695"/>
        <v>0</v>
      </c>
    </row>
    <row r="1491" spans="1:7" s="326" customFormat="1" ht="24" customHeight="1" x14ac:dyDescent="0.2">
      <c r="A1491" s="341" t="str">
        <f t="shared" si="696"/>
        <v/>
      </c>
      <c r="B1491" s="341" t="str">
        <f t="shared" si="697"/>
        <v/>
      </c>
      <c r="C1491" s="351"/>
      <c r="D1491" s="304" t="str">
        <f t="shared" si="698"/>
        <v/>
      </c>
      <c r="E1491" s="308"/>
      <c r="F1491" s="331">
        <f t="shared" si="694"/>
        <v>0</v>
      </c>
      <c r="G1491" s="331">
        <f t="shared" si="695"/>
        <v>0</v>
      </c>
    </row>
    <row r="1492" spans="1:7" s="326" customFormat="1" ht="24" customHeight="1" x14ac:dyDescent="0.2">
      <c r="A1492" s="341" t="str">
        <f t="shared" si="696"/>
        <v/>
      </c>
      <c r="B1492" s="341" t="str">
        <f t="shared" si="697"/>
        <v/>
      </c>
      <c r="C1492" s="351"/>
      <c r="D1492" s="304" t="str">
        <f t="shared" si="698"/>
        <v/>
      </c>
      <c r="E1492" s="308"/>
      <c r="F1492" s="331">
        <f t="shared" si="694"/>
        <v>0</v>
      </c>
      <c r="G1492" s="331">
        <f t="shared" si="695"/>
        <v>0</v>
      </c>
    </row>
    <row r="1493" spans="1:7" s="326" customFormat="1" ht="24" customHeight="1" x14ac:dyDescent="0.2">
      <c r="A1493" s="341" t="str">
        <f t="shared" si="696"/>
        <v/>
      </c>
      <c r="B1493" s="341" t="str">
        <f t="shared" si="697"/>
        <v/>
      </c>
      <c r="C1493" s="351"/>
      <c r="D1493" s="304" t="str">
        <f t="shared" si="698"/>
        <v/>
      </c>
      <c r="E1493" s="308"/>
      <c r="F1493" s="331">
        <f t="shared" si="694"/>
        <v>0</v>
      </c>
      <c r="G1493" s="331">
        <f t="shared" si="695"/>
        <v>0</v>
      </c>
    </row>
    <row r="1494" spans="1:7" s="326" customFormat="1" ht="24" customHeight="1" x14ac:dyDescent="0.2">
      <c r="A1494" s="341" t="str">
        <f t="shared" si="696"/>
        <v/>
      </c>
      <c r="B1494" s="341" t="str">
        <f t="shared" si="697"/>
        <v/>
      </c>
      <c r="C1494" s="351"/>
      <c r="D1494" s="304" t="str">
        <f t="shared" si="698"/>
        <v/>
      </c>
      <c r="E1494" s="308"/>
      <c r="F1494" s="331">
        <f t="shared" si="694"/>
        <v>0</v>
      </c>
      <c r="G1494" s="331">
        <f t="shared" si="695"/>
        <v>0</v>
      </c>
    </row>
    <row r="1495" spans="1:7" s="326" customFormat="1" ht="24" customHeight="1" x14ac:dyDescent="0.2">
      <c r="A1495" s="341" t="str">
        <f t="shared" si="696"/>
        <v/>
      </c>
      <c r="B1495" s="341" t="str">
        <f t="shared" si="697"/>
        <v/>
      </c>
      <c r="C1495" s="351"/>
      <c r="D1495" s="304" t="str">
        <f t="shared" si="698"/>
        <v/>
      </c>
      <c r="E1495" s="308"/>
      <c r="F1495" s="331">
        <f t="shared" si="694"/>
        <v>0</v>
      </c>
      <c r="G1495" s="331">
        <f t="shared" si="695"/>
        <v>0</v>
      </c>
    </row>
    <row r="1496" spans="1:7" s="326" customFormat="1" ht="24" customHeight="1" x14ac:dyDescent="0.2">
      <c r="A1496" s="341" t="str">
        <f t="shared" si="696"/>
        <v/>
      </c>
      <c r="B1496" s="341" t="str">
        <f t="shared" si="697"/>
        <v/>
      </c>
      <c r="C1496" s="351"/>
      <c r="D1496" s="304" t="str">
        <f t="shared" si="698"/>
        <v/>
      </c>
      <c r="E1496" s="308"/>
      <c r="F1496" s="331">
        <f t="shared" si="694"/>
        <v>0</v>
      </c>
      <c r="G1496" s="331">
        <f t="shared" si="695"/>
        <v>0</v>
      </c>
    </row>
    <row r="1497" spans="1:7" ht="24" customHeight="1" x14ac:dyDescent="0.2">
      <c r="A1497" s="343"/>
      <c r="E1497" s="310"/>
      <c r="F1497" s="325" t="s">
        <v>31</v>
      </c>
      <c r="G1497" s="352">
        <f>SUBTOTAL(9,G1488:G1496)</f>
        <v>0</v>
      </c>
    </row>
    <row r="1498" spans="1:7" ht="24" customHeight="1" x14ac:dyDescent="0.2">
      <c r="A1498" s="342"/>
      <c r="E1498" s="310"/>
      <c r="G1498" s="324"/>
    </row>
    <row r="1499" spans="1:7" ht="24" customHeight="1" x14ac:dyDescent="0.2">
      <c r="A1499" s="344" t="str">
        <f>B1457</f>
        <v/>
      </c>
      <c r="B1499" s="131" t="str">
        <f>C1457</f>
        <v/>
      </c>
      <c r="C1499" s="327"/>
      <c r="D1499" s="327" t="s">
        <v>32</v>
      </c>
      <c r="E1499" s="328"/>
      <c r="F1499" s="355" t="s">
        <v>33</v>
      </c>
      <c r="G1499" s="356">
        <f>SUBTOTAL(9,G1462:G1498)</f>
        <v>0</v>
      </c>
    </row>
    <row r="1501" spans="1:7" ht="24" customHeight="1" x14ac:dyDescent="0.2">
      <c r="A1501" s="333" t="s">
        <v>35</v>
      </c>
      <c r="B1501" s="334"/>
      <c r="C1501" s="133"/>
      <c r="D1501" s="133"/>
      <c r="E1501" s="133"/>
      <c r="F1501" s="133"/>
      <c r="G1501" s="345"/>
    </row>
    <row r="1502" spans="1:7" ht="24" customHeight="1" x14ac:dyDescent="0.2">
      <c r="A1502" s="336" t="s">
        <v>600</v>
      </c>
      <c r="B1502" s="337" t="str">
        <f>Comitente</f>
        <v>Dirección de Recursos Energéticos</v>
      </c>
      <c r="C1502" s="346"/>
      <c r="D1502" s="74"/>
      <c r="E1502" s="74"/>
      <c r="F1502" s="320"/>
      <c r="G1502" s="321"/>
    </row>
    <row r="1503" spans="1:7" ht="24" customHeight="1" x14ac:dyDescent="0.2">
      <c r="A1503" s="336" t="s">
        <v>601</v>
      </c>
      <c r="B1503" s="337">
        <f>Contratista</f>
        <v>0</v>
      </c>
      <c r="C1503" s="347"/>
      <c r="D1503" s="347"/>
      <c r="E1503" s="347"/>
      <c r="F1503" s="320"/>
      <c r="G1503" s="321"/>
    </row>
    <row r="1504" spans="1:7" ht="24" customHeight="1" x14ac:dyDescent="0.2">
      <c r="A1504" s="336" t="s">
        <v>22</v>
      </c>
      <c r="B1504" s="337" t="str">
        <f>Obra</f>
        <v>REFACCIÓN Y ACONDICIONAMIENTO DE INSTALACIONES ELÉCTRICAS EN EL CENTRO DE OPERACIONES DE LA PRESA QUEBRADA DE ULLUM</v>
      </c>
      <c r="C1504" s="347"/>
      <c r="D1504" s="347"/>
      <c r="E1504" s="347"/>
      <c r="F1504" s="320" t="s">
        <v>36</v>
      </c>
      <c r="G1504" s="348">
        <f>Fecha_Base</f>
        <v>0</v>
      </c>
    </row>
    <row r="1505" spans="1:7" ht="24" customHeight="1" x14ac:dyDescent="0.2">
      <c r="A1505" s="338" t="s">
        <v>599</v>
      </c>
      <c r="B1505" s="151" t="str">
        <f>Ubicación</f>
        <v>Dpto. Ullum</v>
      </c>
      <c r="C1505" s="74"/>
      <c r="E1505" s="310"/>
      <c r="G1505" s="324"/>
    </row>
    <row r="1506" spans="1:7" ht="24" customHeight="1" x14ac:dyDescent="0.2">
      <c r="A1506" s="338" t="s">
        <v>37</v>
      </c>
      <c r="B1506" s="322" t="str">
        <f>IFERROR(VALUE(LEFT(B1507,FIND(".",B1507)-1)),"")</f>
        <v/>
      </c>
      <c r="C1506" s="70" t="str">
        <f>IFERROR(VLOOKUP(B1506,Tabla_CyP,2,FALSE),"")</f>
        <v/>
      </c>
      <c r="E1506" s="310"/>
      <c r="G1506" s="324"/>
    </row>
    <row r="1507" spans="1:7" ht="24" customHeight="1" x14ac:dyDescent="0.2">
      <c r="A1507" s="338" t="s">
        <v>23</v>
      </c>
      <c r="B1507" s="323" t="str">
        <f>IFERROR(VLOOKUP(COUNTIF($A$1:A1507,"ANALISIS DE PRECIOS"),Tabla_NumeroItem,2,FALSE),"")</f>
        <v/>
      </c>
      <c r="C1507" s="70" t="str">
        <f>IFERROR(VLOOKUP(B1507,Tabla_CyP,2,FALSE),"")</f>
        <v/>
      </c>
      <c r="E1507" s="310"/>
      <c r="F1507" s="320" t="s">
        <v>24</v>
      </c>
      <c r="G1507" s="324" t="str">
        <f>IFERROR(VLOOKUP(B1507,Tabla_CyP,4,FALSE),"")</f>
        <v/>
      </c>
    </row>
    <row r="1508" spans="1:7" ht="24" customHeight="1" x14ac:dyDescent="0.2">
      <c r="A1508" s="338"/>
      <c r="B1508" s="151"/>
      <c r="E1508" s="310"/>
      <c r="G1508" s="324"/>
    </row>
    <row r="1509" spans="1:7" ht="24" customHeight="1" x14ac:dyDescent="0.2">
      <c r="A1509" s="402" t="s">
        <v>505</v>
      </c>
      <c r="B1509" s="403"/>
      <c r="C1509" s="404" t="s">
        <v>0</v>
      </c>
      <c r="D1509" s="404" t="s">
        <v>25</v>
      </c>
      <c r="E1509" s="406" t="s">
        <v>26</v>
      </c>
      <c r="F1509" s="400" t="s">
        <v>27</v>
      </c>
      <c r="G1509" s="400" t="s">
        <v>28</v>
      </c>
    </row>
    <row r="1510" spans="1:7" ht="24" customHeight="1" x14ac:dyDescent="0.2">
      <c r="A1510" s="339" t="s">
        <v>506</v>
      </c>
      <c r="B1510" s="339" t="s">
        <v>507</v>
      </c>
      <c r="C1510" s="405"/>
      <c r="D1510" s="405"/>
      <c r="E1510" s="407"/>
      <c r="F1510" s="401"/>
      <c r="G1510" s="401"/>
    </row>
    <row r="1511" spans="1:7" ht="24" customHeight="1" x14ac:dyDescent="0.2">
      <c r="A1511" s="318"/>
      <c r="B1511" s="340"/>
      <c r="C1511" s="97" t="s">
        <v>602</v>
      </c>
      <c r="D1511" s="327"/>
      <c r="E1511" s="328"/>
      <c r="F1511" s="329"/>
      <c r="G1511" s="330"/>
    </row>
    <row r="1512" spans="1:7" s="326" customFormat="1" ht="24" customHeight="1" x14ac:dyDescent="0.2">
      <c r="A1512" s="341" t="str">
        <f t="shared" ref="A1512:A1515" si="699">IFERROR(VLOOKUP(C1512,Tabla_Insumos,4,FALSE),"")</f>
        <v/>
      </c>
      <c r="B1512" s="341" t="str">
        <f>IFERROR(VLOOKUP(C1512,Tabla_Insumos,5,FALSE),"")</f>
        <v/>
      </c>
      <c r="C1512" s="350"/>
      <c r="D1512" s="306" t="str">
        <f t="shared" ref="D1512:D1515" si="700">IFERROR(VLOOKUP(C1512,Tabla_Insumos,2,FALSE),"")</f>
        <v/>
      </c>
      <c r="E1512" s="305"/>
      <c r="F1512" s="331">
        <f t="shared" ref="F1512:F1525" si="701">IFERROR(VLOOKUP(C1512,Tabla_Insumos,3,FALSE),0)</f>
        <v>0</v>
      </c>
      <c r="G1512" s="331">
        <f>ROUND(E1512*F1512,2)</f>
        <v>0</v>
      </c>
    </row>
    <row r="1513" spans="1:7" s="326" customFormat="1" ht="24" customHeight="1" x14ac:dyDescent="0.2">
      <c r="A1513" s="341" t="str">
        <f t="shared" si="699"/>
        <v/>
      </c>
      <c r="B1513" s="341" t="str">
        <f t="shared" ref="B1513:B1515" si="702">IFERROR(VLOOKUP(C1513,Tabla_Insumos,5,FALSE),"")</f>
        <v/>
      </c>
      <c r="C1513" s="350"/>
      <c r="D1513" s="306" t="str">
        <f t="shared" si="700"/>
        <v/>
      </c>
      <c r="E1513" s="305"/>
      <c r="F1513" s="331">
        <f t="shared" si="701"/>
        <v>0</v>
      </c>
      <c r="G1513" s="331">
        <f t="shared" ref="G1513:G1525" si="703">ROUND(E1513*F1513,2)</f>
        <v>0</v>
      </c>
    </row>
    <row r="1514" spans="1:7" s="326" customFormat="1" ht="24" customHeight="1" x14ac:dyDescent="0.2">
      <c r="A1514" s="341" t="str">
        <f t="shared" si="699"/>
        <v/>
      </c>
      <c r="B1514" s="341" t="str">
        <f t="shared" si="702"/>
        <v/>
      </c>
      <c r="C1514" s="357"/>
      <c r="D1514" s="306" t="str">
        <f t="shared" si="700"/>
        <v/>
      </c>
      <c r="E1514" s="305"/>
      <c r="F1514" s="331">
        <f t="shared" si="701"/>
        <v>0</v>
      </c>
      <c r="G1514" s="331">
        <f t="shared" si="703"/>
        <v>0</v>
      </c>
    </row>
    <row r="1515" spans="1:7" s="326" customFormat="1" ht="24" customHeight="1" x14ac:dyDescent="0.2">
      <c r="A1515" s="341" t="str">
        <f t="shared" si="699"/>
        <v/>
      </c>
      <c r="B1515" s="341" t="str">
        <f t="shared" si="702"/>
        <v/>
      </c>
      <c r="C1515" s="350"/>
      <c r="D1515" s="306" t="str">
        <f t="shared" si="700"/>
        <v/>
      </c>
      <c r="E1515" s="305"/>
      <c r="F1515" s="331">
        <f t="shared" si="701"/>
        <v>0</v>
      </c>
      <c r="G1515" s="331">
        <f t="shared" si="703"/>
        <v>0</v>
      </c>
    </row>
    <row r="1516" spans="1:7" s="326" customFormat="1" ht="24" customHeight="1" x14ac:dyDescent="0.2">
      <c r="A1516" s="341" t="str">
        <f t="shared" ref="A1516:A1525" si="704">IFERROR(VLOOKUP(C1516,Tabla_Insumos,4,FALSE),"")</f>
        <v/>
      </c>
      <c r="B1516" s="341" t="str">
        <f t="shared" ref="B1516:B1525" si="705">IFERROR(VLOOKUP(C1516,Tabla_Insumos,5,FALSE),"")</f>
        <v/>
      </c>
      <c r="C1516" s="351"/>
      <c r="D1516" s="304" t="str">
        <f t="shared" ref="D1516:D1525" si="706">IFERROR(VLOOKUP(C1516,Tabla_Insumos,2,FALSE),"")</f>
        <v/>
      </c>
      <c r="E1516" s="308"/>
      <c r="F1516" s="331">
        <f t="shared" si="701"/>
        <v>0</v>
      </c>
      <c r="G1516" s="331">
        <f t="shared" si="703"/>
        <v>0</v>
      </c>
    </row>
    <row r="1517" spans="1:7" s="326" customFormat="1" ht="24" customHeight="1" x14ac:dyDescent="0.2">
      <c r="A1517" s="341" t="str">
        <f t="shared" si="704"/>
        <v/>
      </c>
      <c r="B1517" s="341" t="str">
        <f t="shared" si="705"/>
        <v/>
      </c>
      <c r="C1517" s="351"/>
      <c r="D1517" s="304" t="str">
        <f t="shared" si="706"/>
        <v/>
      </c>
      <c r="E1517" s="308"/>
      <c r="F1517" s="331">
        <f t="shared" si="701"/>
        <v>0</v>
      </c>
      <c r="G1517" s="331">
        <f t="shared" si="703"/>
        <v>0</v>
      </c>
    </row>
    <row r="1518" spans="1:7" s="326" customFormat="1" ht="24" customHeight="1" x14ac:dyDescent="0.2">
      <c r="A1518" s="341" t="str">
        <f t="shared" si="704"/>
        <v/>
      </c>
      <c r="B1518" s="341" t="str">
        <f t="shared" si="705"/>
        <v/>
      </c>
      <c r="C1518" s="351"/>
      <c r="D1518" s="304" t="str">
        <f t="shared" si="706"/>
        <v/>
      </c>
      <c r="E1518" s="308"/>
      <c r="F1518" s="331">
        <f t="shared" si="701"/>
        <v>0</v>
      </c>
      <c r="G1518" s="331">
        <f t="shared" si="703"/>
        <v>0</v>
      </c>
    </row>
    <row r="1519" spans="1:7" s="326" customFormat="1" ht="24" customHeight="1" x14ac:dyDescent="0.2">
      <c r="A1519" s="341" t="str">
        <f t="shared" si="704"/>
        <v/>
      </c>
      <c r="B1519" s="341" t="str">
        <f t="shared" si="705"/>
        <v/>
      </c>
      <c r="C1519" s="351"/>
      <c r="D1519" s="304" t="str">
        <f t="shared" si="706"/>
        <v/>
      </c>
      <c r="E1519" s="308"/>
      <c r="F1519" s="331">
        <f t="shared" si="701"/>
        <v>0</v>
      </c>
      <c r="G1519" s="331">
        <f t="shared" si="703"/>
        <v>0</v>
      </c>
    </row>
    <row r="1520" spans="1:7" s="326" customFormat="1" ht="24" customHeight="1" x14ac:dyDescent="0.2">
      <c r="A1520" s="341" t="str">
        <f t="shared" si="704"/>
        <v/>
      </c>
      <c r="B1520" s="341" t="str">
        <f t="shared" si="705"/>
        <v/>
      </c>
      <c r="C1520" s="351"/>
      <c r="D1520" s="304" t="str">
        <f t="shared" si="706"/>
        <v/>
      </c>
      <c r="E1520" s="308"/>
      <c r="F1520" s="331">
        <f t="shared" si="701"/>
        <v>0</v>
      </c>
      <c r="G1520" s="331">
        <f t="shared" si="703"/>
        <v>0</v>
      </c>
    </row>
    <row r="1521" spans="1:7" s="326" customFormat="1" ht="24" customHeight="1" x14ac:dyDescent="0.2">
      <c r="A1521" s="341" t="str">
        <f t="shared" si="704"/>
        <v/>
      </c>
      <c r="B1521" s="341" t="str">
        <f t="shared" si="705"/>
        <v/>
      </c>
      <c r="C1521" s="351"/>
      <c r="D1521" s="304" t="str">
        <f t="shared" si="706"/>
        <v/>
      </c>
      <c r="E1521" s="308"/>
      <c r="F1521" s="331">
        <f t="shared" si="701"/>
        <v>0</v>
      </c>
      <c r="G1521" s="331">
        <f t="shared" si="703"/>
        <v>0</v>
      </c>
    </row>
    <row r="1522" spans="1:7" s="326" customFormat="1" ht="24" customHeight="1" x14ac:dyDescent="0.2">
      <c r="A1522" s="341" t="str">
        <f t="shared" si="704"/>
        <v/>
      </c>
      <c r="B1522" s="341" t="str">
        <f t="shared" si="705"/>
        <v/>
      </c>
      <c r="C1522" s="351"/>
      <c r="D1522" s="304" t="str">
        <f t="shared" si="706"/>
        <v/>
      </c>
      <c r="E1522" s="308"/>
      <c r="F1522" s="331">
        <f t="shared" si="701"/>
        <v>0</v>
      </c>
      <c r="G1522" s="331">
        <f t="shared" si="703"/>
        <v>0</v>
      </c>
    </row>
    <row r="1523" spans="1:7" s="326" customFormat="1" ht="24" customHeight="1" x14ac:dyDescent="0.2">
      <c r="A1523" s="341" t="str">
        <f t="shared" si="704"/>
        <v/>
      </c>
      <c r="B1523" s="341" t="str">
        <f t="shared" si="705"/>
        <v/>
      </c>
      <c r="C1523" s="351"/>
      <c r="D1523" s="304" t="str">
        <f t="shared" si="706"/>
        <v/>
      </c>
      <c r="E1523" s="308"/>
      <c r="F1523" s="331">
        <f t="shared" si="701"/>
        <v>0</v>
      </c>
      <c r="G1523" s="331">
        <f t="shared" si="703"/>
        <v>0</v>
      </c>
    </row>
    <row r="1524" spans="1:7" s="326" customFormat="1" ht="24" customHeight="1" x14ac:dyDescent="0.2">
      <c r="A1524" s="341" t="str">
        <f t="shared" si="704"/>
        <v/>
      </c>
      <c r="B1524" s="341" t="str">
        <f t="shared" si="705"/>
        <v/>
      </c>
      <c r="C1524" s="351"/>
      <c r="D1524" s="304" t="str">
        <f t="shared" si="706"/>
        <v/>
      </c>
      <c r="E1524" s="308"/>
      <c r="F1524" s="331">
        <f t="shared" si="701"/>
        <v>0</v>
      </c>
      <c r="G1524" s="331">
        <f t="shared" si="703"/>
        <v>0</v>
      </c>
    </row>
    <row r="1525" spans="1:7" s="326" customFormat="1" ht="24" customHeight="1" x14ac:dyDescent="0.2">
      <c r="A1525" s="341" t="str">
        <f t="shared" si="704"/>
        <v/>
      </c>
      <c r="B1525" s="341" t="str">
        <f t="shared" si="705"/>
        <v/>
      </c>
      <c r="C1525" s="351"/>
      <c r="D1525" s="304" t="str">
        <f t="shared" si="706"/>
        <v/>
      </c>
      <c r="E1525" s="308"/>
      <c r="F1525" s="332">
        <f t="shared" si="701"/>
        <v>0</v>
      </c>
      <c r="G1525" s="331">
        <f t="shared" si="703"/>
        <v>0</v>
      </c>
    </row>
    <row r="1526" spans="1:7" ht="24" customHeight="1" x14ac:dyDescent="0.2">
      <c r="A1526" s="342"/>
      <c r="E1526" s="310"/>
      <c r="F1526" s="325" t="s">
        <v>29</v>
      </c>
      <c r="G1526" s="352">
        <f>SUBTOTAL(9,G1512:G1525)</f>
        <v>0</v>
      </c>
    </row>
    <row r="1527" spans="1:7" ht="24" customHeight="1" x14ac:dyDescent="0.2">
      <c r="A1527" s="342"/>
      <c r="C1527" s="74" t="s">
        <v>603</v>
      </c>
      <c r="E1527" s="310"/>
      <c r="G1527" s="324"/>
    </row>
    <row r="1528" spans="1:7" s="326" customFormat="1" ht="24" customHeight="1" x14ac:dyDescent="0.2">
      <c r="A1528" s="341" t="str">
        <f t="shared" ref="A1528:A1533" si="707">IFERROR(VLOOKUP(C1528,Tabla_Insumos,4,FALSE),"")</f>
        <v/>
      </c>
      <c r="B1528" s="341">
        <f t="shared" ref="B1528:B1533" si="708">IFERROR(VLOOKUP(A1528,Tabla_Indices,5,FALSE),"")</f>
        <v>0</v>
      </c>
      <c r="C1528" s="350"/>
      <c r="D1528" s="306" t="str">
        <f t="shared" ref="D1528:D1533" si="709">IFERROR(VLOOKUP(C1528,Tabla_Insumos,2,FALSE),"")</f>
        <v/>
      </c>
      <c r="E1528" s="305"/>
      <c r="F1528" s="331">
        <f t="shared" ref="F1528:F1535" si="710">IFERROR(VLOOKUP(C1528,Tabla_Insumos,3,FALSE),0)</f>
        <v>0</v>
      </c>
      <c r="G1528" s="331">
        <f>ROUND(E1528*F1528,2)</f>
        <v>0</v>
      </c>
    </row>
    <row r="1529" spans="1:7" s="326" customFormat="1" ht="24" customHeight="1" x14ac:dyDescent="0.2">
      <c r="A1529" s="341" t="str">
        <f t="shared" si="707"/>
        <v/>
      </c>
      <c r="B1529" s="341">
        <f t="shared" si="708"/>
        <v>0</v>
      </c>
      <c r="C1529" s="350"/>
      <c r="D1529" s="306" t="str">
        <f t="shared" si="709"/>
        <v/>
      </c>
      <c r="E1529" s="305"/>
      <c r="F1529" s="331">
        <f t="shared" si="710"/>
        <v>0</v>
      </c>
      <c r="G1529" s="331">
        <f>ROUND(E1529*F1529,2)</f>
        <v>0</v>
      </c>
    </row>
    <row r="1530" spans="1:7" s="326" customFormat="1" ht="24" customHeight="1" x14ac:dyDescent="0.2">
      <c r="A1530" s="341" t="str">
        <f t="shared" si="707"/>
        <v/>
      </c>
      <c r="B1530" s="341">
        <f t="shared" si="708"/>
        <v>0</v>
      </c>
      <c r="C1530" s="350"/>
      <c r="D1530" s="306" t="str">
        <f t="shared" si="709"/>
        <v/>
      </c>
      <c r="E1530" s="305"/>
      <c r="F1530" s="331">
        <f t="shared" si="710"/>
        <v>0</v>
      </c>
      <c r="G1530" s="331">
        <f t="shared" ref="G1530:G1535" si="711">ROUND(E1530*F1530,2)</f>
        <v>0</v>
      </c>
    </row>
    <row r="1531" spans="1:7" s="326" customFormat="1" ht="24" customHeight="1" x14ac:dyDescent="0.2">
      <c r="A1531" s="341" t="str">
        <f t="shared" si="707"/>
        <v/>
      </c>
      <c r="B1531" s="341">
        <f t="shared" si="708"/>
        <v>0</v>
      </c>
      <c r="C1531" s="350"/>
      <c r="D1531" s="306" t="str">
        <f t="shared" si="709"/>
        <v/>
      </c>
      <c r="E1531" s="305"/>
      <c r="F1531" s="331">
        <f t="shared" si="710"/>
        <v>0</v>
      </c>
      <c r="G1531" s="331">
        <f t="shared" si="711"/>
        <v>0</v>
      </c>
    </row>
    <row r="1532" spans="1:7" s="326" customFormat="1" ht="24" customHeight="1" x14ac:dyDescent="0.2">
      <c r="A1532" s="341" t="str">
        <f t="shared" si="707"/>
        <v/>
      </c>
      <c r="B1532" s="341">
        <f t="shared" si="708"/>
        <v>0</v>
      </c>
      <c r="C1532" s="350"/>
      <c r="D1532" s="306" t="str">
        <f t="shared" si="709"/>
        <v/>
      </c>
      <c r="E1532" s="305"/>
      <c r="F1532" s="331">
        <f t="shared" si="710"/>
        <v>0</v>
      </c>
      <c r="G1532" s="331">
        <f t="shared" si="711"/>
        <v>0</v>
      </c>
    </row>
    <row r="1533" spans="1:7" s="326" customFormat="1" ht="24" customHeight="1" x14ac:dyDescent="0.2">
      <c r="A1533" s="341" t="str">
        <f t="shared" si="707"/>
        <v/>
      </c>
      <c r="B1533" s="341">
        <f t="shared" si="708"/>
        <v>0</v>
      </c>
      <c r="C1533" s="350"/>
      <c r="D1533" s="306" t="str">
        <f t="shared" si="709"/>
        <v/>
      </c>
      <c r="E1533" s="305"/>
      <c r="F1533" s="331">
        <f t="shared" si="710"/>
        <v>0</v>
      </c>
      <c r="G1533" s="331">
        <f t="shared" si="711"/>
        <v>0</v>
      </c>
    </row>
    <row r="1534" spans="1:7" s="326" customFormat="1" ht="24" customHeight="1" x14ac:dyDescent="0.2">
      <c r="A1534" s="341" t="str">
        <f t="shared" ref="A1534:A1535" si="712">IFERROR(VLOOKUP(C1534,Tabla_Insumos,4,FALSE),"")</f>
        <v/>
      </c>
      <c r="B1534" s="341">
        <f t="shared" ref="B1534:B1535" si="713">IFERROR(VLOOKUP(A1534,Tabla_Indices,5,FALSE),"")</f>
        <v>0</v>
      </c>
      <c r="C1534" s="351"/>
      <c r="D1534" s="304" t="str">
        <f t="shared" ref="D1534:D1535" si="714">IFERROR(VLOOKUP(C1534,Tabla_Insumos,2,FALSE),"")</f>
        <v/>
      </c>
      <c r="E1534" s="308"/>
      <c r="F1534" s="331">
        <f t="shared" si="710"/>
        <v>0</v>
      </c>
      <c r="G1534" s="331">
        <f t="shared" si="711"/>
        <v>0</v>
      </c>
    </row>
    <row r="1535" spans="1:7" s="326" customFormat="1" ht="24" customHeight="1" x14ac:dyDescent="0.2">
      <c r="A1535" s="341" t="str">
        <f t="shared" si="712"/>
        <v/>
      </c>
      <c r="B1535" s="341">
        <f t="shared" si="713"/>
        <v>0</v>
      </c>
      <c r="C1535" s="351"/>
      <c r="D1535" s="304" t="str">
        <f t="shared" si="714"/>
        <v/>
      </c>
      <c r="E1535" s="308"/>
      <c r="F1535" s="331">
        <f t="shared" si="710"/>
        <v>0</v>
      </c>
      <c r="G1535" s="331">
        <f t="shared" si="711"/>
        <v>0</v>
      </c>
    </row>
    <row r="1536" spans="1:7" ht="24" customHeight="1" x14ac:dyDescent="0.2">
      <c r="A1536" s="342"/>
      <c r="E1536" s="310"/>
      <c r="F1536" s="325" t="s">
        <v>30</v>
      </c>
      <c r="G1536" s="352">
        <f>SUBTOTAL(9,G1528:G1535)</f>
        <v>0</v>
      </c>
    </row>
    <row r="1537" spans="1:7" ht="24" customHeight="1" x14ac:dyDescent="0.2">
      <c r="A1537" s="342"/>
      <c r="C1537" s="74" t="s">
        <v>604</v>
      </c>
      <c r="E1537" s="310"/>
      <c r="G1537" s="324"/>
    </row>
    <row r="1538" spans="1:7" s="326" customFormat="1" ht="24" customHeight="1" x14ac:dyDescent="0.2">
      <c r="A1538" s="341" t="str">
        <f t="shared" ref="A1538:A1539" si="715">IFERROR(VLOOKUP(C1538,Tabla_Insumos,4,FALSE),"")</f>
        <v/>
      </c>
      <c r="B1538" s="341" t="str">
        <f t="shared" ref="B1538:B1539" si="716">IFERROR(VLOOKUP(C1538,Tabla_Insumos,5,FALSE),"")</f>
        <v/>
      </c>
      <c r="C1538" s="350"/>
      <c r="D1538" s="306" t="str">
        <f t="shared" ref="D1538:D1539" si="717">IFERROR(VLOOKUP(C1538,Tabla_Insumos,2,FALSE),"")</f>
        <v/>
      </c>
      <c r="E1538" s="305"/>
      <c r="F1538" s="331">
        <f t="shared" ref="F1538:F1546" si="718">IFERROR(VLOOKUP(C1538,Tabla_Insumos,3,FALSE),0)</f>
        <v>0</v>
      </c>
      <c r="G1538" s="331">
        <f t="shared" ref="G1538:G1546" si="719">ROUND(E1538*F1538,2)</f>
        <v>0</v>
      </c>
    </row>
    <row r="1539" spans="1:7" s="326" customFormat="1" ht="24" customHeight="1" x14ac:dyDescent="0.2">
      <c r="A1539" s="341" t="str">
        <f t="shared" si="715"/>
        <v/>
      </c>
      <c r="B1539" s="341" t="str">
        <f t="shared" si="716"/>
        <v/>
      </c>
      <c r="C1539" s="350"/>
      <c r="D1539" s="306" t="str">
        <f t="shared" si="717"/>
        <v/>
      </c>
      <c r="E1539" s="305"/>
      <c r="F1539" s="331">
        <f t="shared" si="718"/>
        <v>0</v>
      </c>
      <c r="G1539" s="331">
        <f t="shared" si="719"/>
        <v>0</v>
      </c>
    </row>
    <row r="1540" spans="1:7" s="326" customFormat="1" ht="24" customHeight="1" x14ac:dyDescent="0.2">
      <c r="A1540" s="341" t="str">
        <f t="shared" ref="A1540:A1546" si="720">IFERROR(VLOOKUP(C1540,Tabla_Insumos,4,FALSE),"")</f>
        <v/>
      </c>
      <c r="B1540" s="341" t="str">
        <f t="shared" ref="B1540:B1546" si="721">IFERROR(VLOOKUP(C1540,Tabla_Insumos,5,FALSE),"")</f>
        <v/>
      </c>
      <c r="C1540" s="351"/>
      <c r="D1540" s="304" t="str">
        <f t="shared" ref="D1540:D1546" si="722">IFERROR(VLOOKUP(C1540,Tabla_Insumos,2,FALSE),"")</f>
        <v/>
      </c>
      <c r="E1540" s="308"/>
      <c r="F1540" s="331">
        <f t="shared" si="718"/>
        <v>0</v>
      </c>
      <c r="G1540" s="331">
        <f t="shared" si="719"/>
        <v>0</v>
      </c>
    </row>
    <row r="1541" spans="1:7" s="326" customFormat="1" ht="24" customHeight="1" x14ac:dyDescent="0.2">
      <c r="A1541" s="341" t="str">
        <f t="shared" si="720"/>
        <v/>
      </c>
      <c r="B1541" s="341" t="str">
        <f t="shared" si="721"/>
        <v/>
      </c>
      <c r="C1541" s="351"/>
      <c r="D1541" s="304" t="str">
        <f t="shared" si="722"/>
        <v/>
      </c>
      <c r="E1541" s="308"/>
      <c r="F1541" s="331">
        <f t="shared" si="718"/>
        <v>0</v>
      </c>
      <c r="G1541" s="331">
        <f t="shared" si="719"/>
        <v>0</v>
      </c>
    </row>
    <row r="1542" spans="1:7" s="326" customFormat="1" ht="24" customHeight="1" x14ac:dyDescent="0.2">
      <c r="A1542" s="341" t="str">
        <f t="shared" si="720"/>
        <v/>
      </c>
      <c r="B1542" s="341" t="str">
        <f t="shared" si="721"/>
        <v/>
      </c>
      <c r="C1542" s="351"/>
      <c r="D1542" s="304" t="str">
        <f t="shared" si="722"/>
        <v/>
      </c>
      <c r="E1542" s="308"/>
      <c r="F1542" s="331">
        <f t="shared" si="718"/>
        <v>0</v>
      </c>
      <c r="G1542" s="331">
        <f t="shared" si="719"/>
        <v>0</v>
      </c>
    </row>
    <row r="1543" spans="1:7" s="326" customFormat="1" ht="24" customHeight="1" x14ac:dyDescent="0.2">
      <c r="A1543" s="341" t="str">
        <f t="shared" si="720"/>
        <v/>
      </c>
      <c r="B1543" s="341" t="str">
        <f t="shared" si="721"/>
        <v/>
      </c>
      <c r="C1543" s="351"/>
      <c r="D1543" s="304" t="str">
        <f t="shared" si="722"/>
        <v/>
      </c>
      <c r="E1543" s="308"/>
      <c r="F1543" s="331">
        <f t="shared" si="718"/>
        <v>0</v>
      </c>
      <c r="G1543" s="331">
        <f t="shared" si="719"/>
        <v>0</v>
      </c>
    </row>
    <row r="1544" spans="1:7" s="326" customFormat="1" ht="24" customHeight="1" x14ac:dyDescent="0.2">
      <c r="A1544" s="341" t="str">
        <f t="shared" si="720"/>
        <v/>
      </c>
      <c r="B1544" s="341" t="str">
        <f t="shared" si="721"/>
        <v/>
      </c>
      <c r="C1544" s="351"/>
      <c r="D1544" s="304" t="str">
        <f t="shared" si="722"/>
        <v/>
      </c>
      <c r="E1544" s="308"/>
      <c r="F1544" s="331">
        <f t="shared" si="718"/>
        <v>0</v>
      </c>
      <c r="G1544" s="331">
        <f t="shared" si="719"/>
        <v>0</v>
      </c>
    </row>
    <row r="1545" spans="1:7" s="326" customFormat="1" ht="24" customHeight="1" x14ac:dyDescent="0.2">
      <c r="A1545" s="341" t="str">
        <f t="shared" si="720"/>
        <v/>
      </c>
      <c r="B1545" s="341" t="str">
        <f t="shared" si="721"/>
        <v/>
      </c>
      <c r="C1545" s="351"/>
      <c r="D1545" s="304" t="str">
        <f t="shared" si="722"/>
        <v/>
      </c>
      <c r="E1545" s="308"/>
      <c r="F1545" s="331">
        <f t="shared" si="718"/>
        <v>0</v>
      </c>
      <c r="G1545" s="331">
        <f t="shared" si="719"/>
        <v>0</v>
      </c>
    </row>
    <row r="1546" spans="1:7" s="326" customFormat="1" ht="24" customHeight="1" x14ac:dyDescent="0.2">
      <c r="A1546" s="341" t="str">
        <f t="shared" si="720"/>
        <v/>
      </c>
      <c r="B1546" s="341" t="str">
        <f t="shared" si="721"/>
        <v/>
      </c>
      <c r="C1546" s="351"/>
      <c r="D1546" s="304" t="str">
        <f t="shared" si="722"/>
        <v/>
      </c>
      <c r="E1546" s="308"/>
      <c r="F1546" s="331">
        <f t="shared" si="718"/>
        <v>0</v>
      </c>
      <c r="G1546" s="331">
        <f t="shared" si="719"/>
        <v>0</v>
      </c>
    </row>
    <row r="1547" spans="1:7" ht="24" customHeight="1" x14ac:dyDescent="0.2">
      <c r="A1547" s="343"/>
      <c r="E1547" s="310"/>
      <c r="F1547" s="325" t="s">
        <v>31</v>
      </c>
      <c r="G1547" s="352">
        <f>SUBTOTAL(9,G1538:G1546)</f>
        <v>0</v>
      </c>
    </row>
    <row r="1548" spans="1:7" ht="24" customHeight="1" x14ac:dyDescent="0.2">
      <c r="A1548" s="342"/>
      <c r="E1548" s="310"/>
      <c r="G1548" s="324"/>
    </row>
    <row r="1549" spans="1:7" ht="24" customHeight="1" x14ac:dyDescent="0.2">
      <c r="A1549" s="344" t="str">
        <f>B1507</f>
        <v/>
      </c>
      <c r="B1549" s="131" t="str">
        <f>C1507</f>
        <v/>
      </c>
      <c r="C1549" s="327"/>
      <c r="D1549" s="327" t="s">
        <v>32</v>
      </c>
      <c r="E1549" s="328"/>
      <c r="F1549" s="355" t="s">
        <v>33</v>
      </c>
      <c r="G1549" s="356">
        <f>SUBTOTAL(9,G1512:G1548)</f>
        <v>0</v>
      </c>
    </row>
    <row r="1551" spans="1:7" ht="24" customHeight="1" x14ac:dyDescent="0.2">
      <c r="A1551" s="333" t="s">
        <v>35</v>
      </c>
      <c r="B1551" s="334"/>
      <c r="C1551" s="133"/>
      <c r="D1551" s="133"/>
      <c r="E1551" s="133"/>
      <c r="F1551" s="133"/>
      <c r="G1551" s="345"/>
    </row>
    <row r="1552" spans="1:7" ht="24" customHeight="1" x14ac:dyDescent="0.2">
      <c r="A1552" s="336" t="s">
        <v>600</v>
      </c>
      <c r="B1552" s="337" t="str">
        <f>Comitente</f>
        <v>Dirección de Recursos Energéticos</v>
      </c>
      <c r="C1552" s="346"/>
      <c r="D1552" s="74"/>
      <c r="E1552" s="74"/>
      <c r="F1552" s="320"/>
      <c r="G1552" s="321"/>
    </row>
    <row r="1553" spans="1:7" ht="24" customHeight="1" x14ac:dyDescent="0.2">
      <c r="A1553" s="336" t="s">
        <v>601</v>
      </c>
      <c r="B1553" s="337">
        <f>Contratista</f>
        <v>0</v>
      </c>
      <c r="C1553" s="347"/>
      <c r="D1553" s="347"/>
      <c r="E1553" s="347"/>
      <c r="F1553" s="320"/>
      <c r="G1553" s="321"/>
    </row>
    <row r="1554" spans="1:7" ht="24" customHeight="1" x14ac:dyDescent="0.2">
      <c r="A1554" s="336" t="s">
        <v>22</v>
      </c>
      <c r="B1554" s="337" t="str">
        <f>Obra</f>
        <v>REFACCIÓN Y ACONDICIONAMIENTO DE INSTALACIONES ELÉCTRICAS EN EL CENTRO DE OPERACIONES DE LA PRESA QUEBRADA DE ULLUM</v>
      </c>
      <c r="C1554" s="347"/>
      <c r="D1554" s="347"/>
      <c r="E1554" s="347"/>
      <c r="F1554" s="320" t="s">
        <v>36</v>
      </c>
      <c r="G1554" s="348">
        <f>Fecha_Base</f>
        <v>0</v>
      </c>
    </row>
    <row r="1555" spans="1:7" ht="24" customHeight="1" x14ac:dyDescent="0.2">
      <c r="A1555" s="338" t="s">
        <v>599</v>
      </c>
      <c r="B1555" s="151" t="str">
        <f>Ubicación</f>
        <v>Dpto. Ullum</v>
      </c>
      <c r="C1555" s="74"/>
      <c r="E1555" s="310"/>
      <c r="G1555" s="324"/>
    </row>
    <row r="1556" spans="1:7" ht="24" customHeight="1" x14ac:dyDescent="0.2">
      <c r="A1556" s="338" t="s">
        <v>37</v>
      </c>
      <c r="B1556" s="322" t="str">
        <f>IFERROR(VALUE(LEFT(B1557,FIND(".",B1557)-1)),"")</f>
        <v/>
      </c>
      <c r="C1556" s="70" t="str">
        <f>IFERROR(VLOOKUP(B1556,Tabla_CyP,2,FALSE),"")</f>
        <v/>
      </c>
      <c r="E1556" s="310"/>
      <c r="G1556" s="324"/>
    </row>
    <row r="1557" spans="1:7" ht="24" customHeight="1" x14ac:dyDescent="0.2">
      <c r="A1557" s="338" t="s">
        <v>23</v>
      </c>
      <c r="B1557" s="323" t="str">
        <f>IFERROR(VLOOKUP(COUNTIF($A$1:A1557,"ANALISIS DE PRECIOS"),Tabla_NumeroItem,2,FALSE),"")</f>
        <v/>
      </c>
      <c r="C1557" s="70" t="str">
        <f>IFERROR(VLOOKUP(B1557,Tabla_CyP,2,FALSE),"")</f>
        <v/>
      </c>
      <c r="E1557" s="310"/>
      <c r="F1557" s="320" t="s">
        <v>24</v>
      </c>
      <c r="G1557" s="324" t="str">
        <f>IFERROR(VLOOKUP(B1557,Tabla_CyP,4,FALSE),"")</f>
        <v/>
      </c>
    </row>
    <row r="1558" spans="1:7" ht="24" customHeight="1" x14ac:dyDescent="0.2">
      <c r="A1558" s="338"/>
      <c r="B1558" s="151"/>
      <c r="E1558" s="310"/>
      <c r="G1558" s="324"/>
    </row>
    <row r="1559" spans="1:7" ht="24" customHeight="1" x14ac:dyDescent="0.2">
      <c r="A1559" s="402" t="s">
        <v>505</v>
      </c>
      <c r="B1559" s="403"/>
      <c r="C1559" s="404" t="s">
        <v>0</v>
      </c>
      <c r="D1559" s="404" t="s">
        <v>25</v>
      </c>
      <c r="E1559" s="406" t="s">
        <v>26</v>
      </c>
      <c r="F1559" s="400" t="s">
        <v>27</v>
      </c>
      <c r="G1559" s="400" t="s">
        <v>28</v>
      </c>
    </row>
    <row r="1560" spans="1:7" ht="24" customHeight="1" x14ac:dyDescent="0.2">
      <c r="A1560" s="339" t="s">
        <v>506</v>
      </c>
      <c r="B1560" s="339" t="s">
        <v>507</v>
      </c>
      <c r="C1560" s="405"/>
      <c r="D1560" s="405"/>
      <c r="E1560" s="407"/>
      <c r="F1560" s="401"/>
      <c r="G1560" s="401"/>
    </row>
    <row r="1561" spans="1:7" ht="24" customHeight="1" x14ac:dyDescent="0.2">
      <c r="A1561" s="318"/>
      <c r="B1561" s="340"/>
      <c r="C1561" s="97" t="s">
        <v>602</v>
      </c>
      <c r="D1561" s="327"/>
      <c r="E1561" s="328"/>
      <c r="F1561" s="329"/>
      <c r="G1561" s="330"/>
    </row>
    <row r="1562" spans="1:7" ht="24" customHeight="1" x14ac:dyDescent="0.2">
      <c r="A1562" s="341" t="str">
        <f t="shared" ref="A1562:A1575" si="723">IFERROR(VLOOKUP(C1562,Tabla_Insumos,4,FALSE),"")</f>
        <v/>
      </c>
      <c r="B1562" s="341" t="str">
        <f>IFERROR(VLOOKUP(C1562,Tabla_Insumos,5,FALSE),"")</f>
        <v/>
      </c>
      <c r="C1562" s="350"/>
      <c r="D1562" s="306" t="str">
        <f t="shared" ref="D1562:D1575" si="724">IFERROR(VLOOKUP(C1562,Tabla_Insumos,2,FALSE),"")</f>
        <v/>
      </c>
      <c r="E1562" s="305"/>
      <c r="F1562" s="331">
        <f t="shared" ref="F1562:F1575" si="725">IFERROR(VLOOKUP(C1562,Tabla_Insumos,3,FALSE),0)</f>
        <v>0</v>
      </c>
      <c r="G1562" s="331">
        <f>ROUND(E1562*F1562,2)</f>
        <v>0</v>
      </c>
    </row>
    <row r="1563" spans="1:7" ht="24" customHeight="1" x14ac:dyDescent="0.2">
      <c r="A1563" s="341" t="str">
        <f t="shared" si="723"/>
        <v/>
      </c>
      <c r="B1563" s="341" t="str">
        <f t="shared" ref="B1563:B1575" si="726">IFERROR(VLOOKUP(C1563,Tabla_Insumos,5,FALSE),"")</f>
        <v/>
      </c>
      <c r="C1563" s="350"/>
      <c r="D1563" s="306" t="str">
        <f t="shared" si="724"/>
        <v/>
      </c>
      <c r="E1563" s="305"/>
      <c r="F1563" s="331">
        <f t="shared" si="725"/>
        <v>0</v>
      </c>
      <c r="G1563" s="331">
        <f t="shared" ref="G1563:G1575" si="727">ROUND(E1563*F1563,2)</f>
        <v>0</v>
      </c>
    </row>
    <row r="1564" spans="1:7" ht="24" customHeight="1" x14ac:dyDescent="0.2">
      <c r="A1564" s="341" t="str">
        <f t="shared" si="723"/>
        <v/>
      </c>
      <c r="B1564" s="341" t="str">
        <f t="shared" si="726"/>
        <v/>
      </c>
      <c r="C1564" s="357"/>
      <c r="D1564" s="306" t="str">
        <f t="shared" si="724"/>
        <v/>
      </c>
      <c r="E1564" s="305"/>
      <c r="F1564" s="331">
        <f t="shared" si="725"/>
        <v>0</v>
      </c>
      <c r="G1564" s="331">
        <f t="shared" si="727"/>
        <v>0</v>
      </c>
    </row>
    <row r="1565" spans="1:7" ht="24" customHeight="1" x14ac:dyDescent="0.2">
      <c r="A1565" s="341" t="str">
        <f t="shared" si="723"/>
        <v/>
      </c>
      <c r="B1565" s="341" t="str">
        <f t="shared" si="726"/>
        <v/>
      </c>
      <c r="C1565" s="350"/>
      <c r="D1565" s="306" t="str">
        <f t="shared" si="724"/>
        <v/>
      </c>
      <c r="E1565" s="305"/>
      <c r="F1565" s="331">
        <f t="shared" si="725"/>
        <v>0</v>
      </c>
      <c r="G1565" s="331">
        <f t="shared" si="727"/>
        <v>0</v>
      </c>
    </row>
    <row r="1566" spans="1:7" ht="24" customHeight="1" x14ac:dyDescent="0.2">
      <c r="A1566" s="341" t="str">
        <f t="shared" si="723"/>
        <v/>
      </c>
      <c r="B1566" s="341" t="str">
        <f t="shared" si="726"/>
        <v/>
      </c>
      <c r="C1566" s="351"/>
      <c r="D1566" s="304" t="str">
        <f t="shared" si="724"/>
        <v/>
      </c>
      <c r="E1566" s="308"/>
      <c r="F1566" s="331">
        <f t="shared" si="725"/>
        <v>0</v>
      </c>
      <c r="G1566" s="331">
        <f t="shared" si="727"/>
        <v>0</v>
      </c>
    </row>
    <row r="1567" spans="1:7" ht="24" customHeight="1" x14ac:dyDescent="0.2">
      <c r="A1567" s="341" t="str">
        <f t="shared" si="723"/>
        <v/>
      </c>
      <c r="B1567" s="341" t="str">
        <f t="shared" si="726"/>
        <v/>
      </c>
      <c r="C1567" s="351"/>
      <c r="D1567" s="304" t="str">
        <f t="shared" si="724"/>
        <v/>
      </c>
      <c r="E1567" s="308"/>
      <c r="F1567" s="331">
        <f t="shared" si="725"/>
        <v>0</v>
      </c>
      <c r="G1567" s="331">
        <f t="shared" si="727"/>
        <v>0</v>
      </c>
    </row>
    <row r="1568" spans="1:7" ht="24" customHeight="1" x14ac:dyDescent="0.2">
      <c r="A1568" s="341" t="str">
        <f t="shared" si="723"/>
        <v/>
      </c>
      <c r="B1568" s="341" t="str">
        <f t="shared" si="726"/>
        <v/>
      </c>
      <c r="C1568" s="351"/>
      <c r="D1568" s="304" t="str">
        <f t="shared" si="724"/>
        <v/>
      </c>
      <c r="E1568" s="308"/>
      <c r="F1568" s="331">
        <f t="shared" si="725"/>
        <v>0</v>
      </c>
      <c r="G1568" s="331">
        <f t="shared" si="727"/>
        <v>0</v>
      </c>
    </row>
    <row r="1569" spans="1:7" ht="24" customHeight="1" x14ac:dyDescent="0.2">
      <c r="A1569" s="341" t="str">
        <f t="shared" si="723"/>
        <v/>
      </c>
      <c r="B1569" s="341" t="str">
        <f t="shared" si="726"/>
        <v/>
      </c>
      <c r="C1569" s="351"/>
      <c r="D1569" s="304" t="str">
        <f t="shared" si="724"/>
        <v/>
      </c>
      <c r="E1569" s="308"/>
      <c r="F1569" s="331">
        <f t="shared" si="725"/>
        <v>0</v>
      </c>
      <c r="G1569" s="331">
        <f t="shared" si="727"/>
        <v>0</v>
      </c>
    </row>
    <row r="1570" spans="1:7" ht="24" customHeight="1" x14ac:dyDescent="0.2">
      <c r="A1570" s="341" t="str">
        <f t="shared" si="723"/>
        <v/>
      </c>
      <c r="B1570" s="341" t="str">
        <f t="shared" si="726"/>
        <v/>
      </c>
      <c r="C1570" s="351"/>
      <c r="D1570" s="304" t="str">
        <f t="shared" si="724"/>
        <v/>
      </c>
      <c r="E1570" s="308"/>
      <c r="F1570" s="331">
        <f t="shared" si="725"/>
        <v>0</v>
      </c>
      <c r="G1570" s="331">
        <f t="shared" si="727"/>
        <v>0</v>
      </c>
    </row>
    <row r="1571" spans="1:7" ht="24" customHeight="1" x14ac:dyDescent="0.2">
      <c r="A1571" s="341" t="str">
        <f t="shared" si="723"/>
        <v/>
      </c>
      <c r="B1571" s="341" t="str">
        <f t="shared" si="726"/>
        <v/>
      </c>
      <c r="C1571" s="351"/>
      <c r="D1571" s="304" t="str">
        <f t="shared" si="724"/>
        <v/>
      </c>
      <c r="E1571" s="308"/>
      <c r="F1571" s="331">
        <f t="shared" si="725"/>
        <v>0</v>
      </c>
      <c r="G1571" s="331">
        <f t="shared" si="727"/>
        <v>0</v>
      </c>
    </row>
    <row r="1572" spans="1:7" ht="24" customHeight="1" x14ac:dyDescent="0.2">
      <c r="A1572" s="341" t="str">
        <f t="shared" si="723"/>
        <v/>
      </c>
      <c r="B1572" s="341" t="str">
        <f t="shared" si="726"/>
        <v/>
      </c>
      <c r="C1572" s="351"/>
      <c r="D1572" s="304" t="str">
        <f t="shared" si="724"/>
        <v/>
      </c>
      <c r="E1572" s="308"/>
      <c r="F1572" s="331">
        <f t="shared" si="725"/>
        <v>0</v>
      </c>
      <c r="G1572" s="331">
        <f t="shared" si="727"/>
        <v>0</v>
      </c>
    </row>
    <row r="1573" spans="1:7" ht="24" customHeight="1" x14ac:dyDescent="0.2">
      <c r="A1573" s="341" t="str">
        <f t="shared" si="723"/>
        <v/>
      </c>
      <c r="B1573" s="341" t="str">
        <f t="shared" si="726"/>
        <v/>
      </c>
      <c r="C1573" s="351"/>
      <c r="D1573" s="304" t="str">
        <f t="shared" si="724"/>
        <v/>
      </c>
      <c r="E1573" s="308"/>
      <c r="F1573" s="331">
        <f t="shared" si="725"/>
        <v>0</v>
      </c>
      <c r="G1573" s="331">
        <f t="shared" si="727"/>
        <v>0</v>
      </c>
    </row>
    <row r="1574" spans="1:7" ht="24" customHeight="1" x14ac:dyDescent="0.2">
      <c r="A1574" s="341" t="str">
        <f t="shared" si="723"/>
        <v/>
      </c>
      <c r="B1574" s="341" t="str">
        <f t="shared" si="726"/>
        <v/>
      </c>
      <c r="C1574" s="351"/>
      <c r="D1574" s="304" t="str">
        <f t="shared" si="724"/>
        <v/>
      </c>
      <c r="E1574" s="308"/>
      <c r="F1574" s="331">
        <f t="shared" si="725"/>
        <v>0</v>
      </c>
      <c r="G1574" s="331">
        <f t="shared" si="727"/>
        <v>0</v>
      </c>
    </row>
    <row r="1575" spans="1:7" ht="24" customHeight="1" x14ac:dyDescent="0.2">
      <c r="A1575" s="341" t="str">
        <f t="shared" si="723"/>
        <v/>
      </c>
      <c r="B1575" s="341" t="str">
        <f t="shared" si="726"/>
        <v/>
      </c>
      <c r="C1575" s="351"/>
      <c r="D1575" s="304" t="str">
        <f t="shared" si="724"/>
        <v/>
      </c>
      <c r="E1575" s="308"/>
      <c r="F1575" s="332">
        <f t="shared" si="725"/>
        <v>0</v>
      </c>
      <c r="G1575" s="331">
        <f t="shared" si="727"/>
        <v>0</v>
      </c>
    </row>
    <row r="1576" spans="1:7" ht="24" customHeight="1" x14ac:dyDescent="0.2">
      <c r="A1576" s="342"/>
      <c r="E1576" s="310"/>
      <c r="F1576" s="325" t="s">
        <v>29</v>
      </c>
      <c r="G1576" s="352">
        <f>SUBTOTAL(9,G1562:G1575)</f>
        <v>0</v>
      </c>
    </row>
    <row r="1577" spans="1:7" ht="24" customHeight="1" x14ac:dyDescent="0.2">
      <c r="A1577" s="342"/>
      <c r="C1577" s="74" t="s">
        <v>603</v>
      </c>
      <c r="E1577" s="310"/>
      <c r="G1577" s="324"/>
    </row>
    <row r="1578" spans="1:7" ht="24" customHeight="1" x14ac:dyDescent="0.2">
      <c r="A1578" s="341" t="str">
        <f t="shared" ref="A1578:A1585" si="728">IFERROR(VLOOKUP(C1578,Tabla_Insumos,4,FALSE),"")</f>
        <v/>
      </c>
      <c r="B1578" s="341">
        <f t="shared" ref="B1578:B1585" si="729">IFERROR(VLOOKUP(A1578,Tabla_Indices,5,FALSE),"")</f>
        <v>0</v>
      </c>
      <c r="C1578" s="350"/>
      <c r="D1578" s="306" t="str">
        <f t="shared" ref="D1578:D1585" si="730">IFERROR(VLOOKUP(C1578,Tabla_Insumos,2,FALSE),"")</f>
        <v/>
      </c>
      <c r="E1578" s="305"/>
      <c r="F1578" s="331">
        <f t="shared" ref="F1578:F1585" si="731">IFERROR(VLOOKUP(C1578,Tabla_Insumos,3,FALSE),0)</f>
        <v>0</v>
      </c>
      <c r="G1578" s="331">
        <f>ROUND(E1578*F1578,2)</f>
        <v>0</v>
      </c>
    </row>
    <row r="1579" spans="1:7" ht="24" customHeight="1" x14ac:dyDescent="0.2">
      <c r="A1579" s="341" t="str">
        <f t="shared" si="728"/>
        <v/>
      </c>
      <c r="B1579" s="341">
        <f t="shared" si="729"/>
        <v>0</v>
      </c>
      <c r="C1579" s="350"/>
      <c r="D1579" s="306" t="str">
        <f t="shared" si="730"/>
        <v/>
      </c>
      <c r="E1579" s="305"/>
      <c r="F1579" s="331">
        <f t="shared" si="731"/>
        <v>0</v>
      </c>
      <c r="G1579" s="331">
        <f>ROUND(E1579*F1579,2)</f>
        <v>0</v>
      </c>
    </row>
    <row r="1580" spans="1:7" ht="24" customHeight="1" x14ac:dyDescent="0.2">
      <c r="A1580" s="341" t="str">
        <f t="shared" si="728"/>
        <v/>
      </c>
      <c r="B1580" s="341">
        <f t="shared" si="729"/>
        <v>0</v>
      </c>
      <c r="C1580" s="350"/>
      <c r="D1580" s="306" t="str">
        <f t="shared" si="730"/>
        <v/>
      </c>
      <c r="E1580" s="305"/>
      <c r="F1580" s="331">
        <f t="shared" si="731"/>
        <v>0</v>
      </c>
      <c r="G1580" s="331">
        <f t="shared" ref="G1580:G1585" si="732">ROUND(E1580*F1580,2)</f>
        <v>0</v>
      </c>
    </row>
    <row r="1581" spans="1:7" ht="24" customHeight="1" x14ac:dyDescent="0.2">
      <c r="A1581" s="341" t="str">
        <f t="shared" si="728"/>
        <v/>
      </c>
      <c r="B1581" s="341">
        <f t="shared" si="729"/>
        <v>0</v>
      </c>
      <c r="C1581" s="350"/>
      <c r="D1581" s="306" t="str">
        <f t="shared" si="730"/>
        <v/>
      </c>
      <c r="E1581" s="305"/>
      <c r="F1581" s="331">
        <f t="shared" si="731"/>
        <v>0</v>
      </c>
      <c r="G1581" s="331">
        <f t="shared" si="732"/>
        <v>0</v>
      </c>
    </row>
    <row r="1582" spans="1:7" ht="24" customHeight="1" x14ac:dyDescent="0.2">
      <c r="A1582" s="341" t="str">
        <f t="shared" si="728"/>
        <v/>
      </c>
      <c r="B1582" s="341">
        <f t="shared" si="729"/>
        <v>0</v>
      </c>
      <c r="C1582" s="350"/>
      <c r="D1582" s="306" t="str">
        <f t="shared" si="730"/>
        <v/>
      </c>
      <c r="E1582" s="305"/>
      <c r="F1582" s="331">
        <f t="shared" si="731"/>
        <v>0</v>
      </c>
      <c r="G1582" s="331">
        <f t="shared" si="732"/>
        <v>0</v>
      </c>
    </row>
    <row r="1583" spans="1:7" ht="24" customHeight="1" x14ac:dyDescent="0.2">
      <c r="A1583" s="341" t="str">
        <f t="shared" si="728"/>
        <v/>
      </c>
      <c r="B1583" s="341">
        <f t="shared" si="729"/>
        <v>0</v>
      </c>
      <c r="C1583" s="350"/>
      <c r="D1583" s="306" t="str">
        <f t="shared" si="730"/>
        <v/>
      </c>
      <c r="E1583" s="305"/>
      <c r="F1583" s="331">
        <f t="shared" si="731"/>
        <v>0</v>
      </c>
      <c r="G1583" s="331">
        <f t="shared" si="732"/>
        <v>0</v>
      </c>
    </row>
    <row r="1584" spans="1:7" ht="24" customHeight="1" x14ac:dyDescent="0.2">
      <c r="A1584" s="341" t="str">
        <f t="shared" si="728"/>
        <v/>
      </c>
      <c r="B1584" s="341">
        <f t="shared" si="729"/>
        <v>0</v>
      </c>
      <c r="C1584" s="351"/>
      <c r="D1584" s="304" t="str">
        <f t="shared" si="730"/>
        <v/>
      </c>
      <c r="E1584" s="308"/>
      <c r="F1584" s="331">
        <f t="shared" si="731"/>
        <v>0</v>
      </c>
      <c r="G1584" s="331">
        <f t="shared" si="732"/>
        <v>0</v>
      </c>
    </row>
    <row r="1585" spans="1:7" ht="24" customHeight="1" x14ac:dyDescent="0.2">
      <c r="A1585" s="341" t="str">
        <f t="shared" si="728"/>
        <v/>
      </c>
      <c r="B1585" s="341">
        <f t="shared" si="729"/>
        <v>0</v>
      </c>
      <c r="C1585" s="351"/>
      <c r="D1585" s="304" t="str">
        <f t="shared" si="730"/>
        <v/>
      </c>
      <c r="E1585" s="308"/>
      <c r="F1585" s="331">
        <f t="shared" si="731"/>
        <v>0</v>
      </c>
      <c r="G1585" s="331">
        <f t="shared" si="732"/>
        <v>0</v>
      </c>
    </row>
    <row r="1586" spans="1:7" ht="24" customHeight="1" x14ac:dyDescent="0.2">
      <c r="A1586" s="342"/>
      <c r="E1586" s="310"/>
      <c r="F1586" s="325" t="s">
        <v>30</v>
      </c>
      <c r="G1586" s="352">
        <f>SUBTOTAL(9,G1578:G1585)</f>
        <v>0</v>
      </c>
    </row>
    <row r="1587" spans="1:7" ht="24" customHeight="1" x14ac:dyDescent="0.2">
      <c r="A1587" s="342"/>
      <c r="C1587" s="74" t="s">
        <v>604</v>
      </c>
      <c r="E1587" s="310"/>
      <c r="G1587" s="324"/>
    </row>
    <row r="1588" spans="1:7" ht="24" customHeight="1" x14ac:dyDescent="0.2">
      <c r="A1588" s="341" t="str">
        <f t="shared" ref="A1588:A1596" si="733">IFERROR(VLOOKUP(C1588,Tabla_Insumos,4,FALSE),"")</f>
        <v/>
      </c>
      <c r="B1588" s="341" t="str">
        <f t="shared" ref="B1588:B1596" si="734">IFERROR(VLOOKUP(C1588,Tabla_Insumos,5,FALSE),"")</f>
        <v/>
      </c>
      <c r="C1588" s="350"/>
      <c r="D1588" s="306" t="str">
        <f t="shared" ref="D1588:D1596" si="735">IFERROR(VLOOKUP(C1588,Tabla_Insumos,2,FALSE),"")</f>
        <v/>
      </c>
      <c r="E1588" s="305"/>
      <c r="F1588" s="331">
        <f t="shared" ref="F1588:F1596" si="736">IFERROR(VLOOKUP(C1588,Tabla_Insumos,3,FALSE),0)</f>
        <v>0</v>
      </c>
      <c r="G1588" s="331">
        <f t="shared" ref="G1588:G1596" si="737">ROUND(E1588*F1588,2)</f>
        <v>0</v>
      </c>
    </row>
    <row r="1589" spans="1:7" ht="24" customHeight="1" x14ac:dyDescent="0.2">
      <c r="A1589" s="341" t="str">
        <f t="shared" si="733"/>
        <v/>
      </c>
      <c r="B1589" s="341" t="str">
        <f t="shared" si="734"/>
        <v/>
      </c>
      <c r="C1589" s="350"/>
      <c r="D1589" s="306" t="str">
        <f t="shared" si="735"/>
        <v/>
      </c>
      <c r="E1589" s="305"/>
      <c r="F1589" s="331">
        <f t="shared" si="736"/>
        <v>0</v>
      </c>
      <c r="G1589" s="331">
        <f t="shared" si="737"/>
        <v>0</v>
      </c>
    </row>
    <row r="1590" spans="1:7" ht="24" customHeight="1" x14ac:dyDescent="0.2">
      <c r="A1590" s="341" t="str">
        <f t="shared" si="733"/>
        <v/>
      </c>
      <c r="B1590" s="341" t="str">
        <f t="shared" si="734"/>
        <v/>
      </c>
      <c r="C1590" s="351"/>
      <c r="D1590" s="304" t="str">
        <f t="shared" si="735"/>
        <v/>
      </c>
      <c r="E1590" s="308"/>
      <c r="F1590" s="331">
        <f t="shared" si="736"/>
        <v>0</v>
      </c>
      <c r="G1590" s="331">
        <f t="shared" si="737"/>
        <v>0</v>
      </c>
    </row>
    <row r="1591" spans="1:7" ht="24" customHeight="1" x14ac:dyDescent="0.2">
      <c r="A1591" s="341" t="str">
        <f t="shared" si="733"/>
        <v/>
      </c>
      <c r="B1591" s="341" t="str">
        <f t="shared" si="734"/>
        <v/>
      </c>
      <c r="C1591" s="351"/>
      <c r="D1591" s="304" t="str">
        <f t="shared" si="735"/>
        <v/>
      </c>
      <c r="E1591" s="308"/>
      <c r="F1591" s="331">
        <f t="shared" si="736"/>
        <v>0</v>
      </c>
      <c r="G1591" s="331">
        <f t="shared" si="737"/>
        <v>0</v>
      </c>
    </row>
    <row r="1592" spans="1:7" ht="24" customHeight="1" x14ac:dyDescent="0.2">
      <c r="A1592" s="341" t="str">
        <f t="shared" si="733"/>
        <v/>
      </c>
      <c r="B1592" s="341" t="str">
        <f t="shared" si="734"/>
        <v/>
      </c>
      <c r="C1592" s="351"/>
      <c r="D1592" s="304" t="str">
        <f t="shared" si="735"/>
        <v/>
      </c>
      <c r="E1592" s="308"/>
      <c r="F1592" s="331">
        <f t="shared" si="736"/>
        <v>0</v>
      </c>
      <c r="G1592" s="331">
        <f t="shared" si="737"/>
        <v>0</v>
      </c>
    </row>
    <row r="1593" spans="1:7" ht="24" customHeight="1" x14ac:dyDescent="0.2">
      <c r="A1593" s="341" t="str">
        <f t="shared" si="733"/>
        <v/>
      </c>
      <c r="B1593" s="341" t="str">
        <f t="shared" si="734"/>
        <v/>
      </c>
      <c r="C1593" s="351"/>
      <c r="D1593" s="304" t="str">
        <f t="shared" si="735"/>
        <v/>
      </c>
      <c r="E1593" s="308"/>
      <c r="F1593" s="331">
        <f t="shared" si="736"/>
        <v>0</v>
      </c>
      <c r="G1593" s="331">
        <f t="shared" si="737"/>
        <v>0</v>
      </c>
    </row>
    <row r="1594" spans="1:7" ht="24" customHeight="1" x14ac:dyDescent="0.2">
      <c r="A1594" s="341" t="str">
        <f t="shared" si="733"/>
        <v/>
      </c>
      <c r="B1594" s="341" t="str">
        <f t="shared" si="734"/>
        <v/>
      </c>
      <c r="C1594" s="351"/>
      <c r="D1594" s="304" t="str">
        <f t="shared" si="735"/>
        <v/>
      </c>
      <c r="E1594" s="308"/>
      <c r="F1594" s="331">
        <f t="shared" si="736"/>
        <v>0</v>
      </c>
      <c r="G1594" s="331">
        <f t="shared" si="737"/>
        <v>0</v>
      </c>
    </row>
    <row r="1595" spans="1:7" ht="24" customHeight="1" x14ac:dyDescent="0.2">
      <c r="A1595" s="341" t="str">
        <f t="shared" si="733"/>
        <v/>
      </c>
      <c r="B1595" s="341" t="str">
        <f t="shared" si="734"/>
        <v/>
      </c>
      <c r="C1595" s="351"/>
      <c r="D1595" s="304" t="str">
        <f t="shared" si="735"/>
        <v/>
      </c>
      <c r="E1595" s="308"/>
      <c r="F1595" s="331">
        <f t="shared" si="736"/>
        <v>0</v>
      </c>
      <c r="G1595" s="331">
        <f t="shared" si="737"/>
        <v>0</v>
      </c>
    </row>
    <row r="1596" spans="1:7" ht="24" customHeight="1" x14ac:dyDescent="0.2">
      <c r="A1596" s="341" t="str">
        <f t="shared" si="733"/>
        <v/>
      </c>
      <c r="B1596" s="341" t="str">
        <f t="shared" si="734"/>
        <v/>
      </c>
      <c r="C1596" s="351"/>
      <c r="D1596" s="304" t="str">
        <f t="shared" si="735"/>
        <v/>
      </c>
      <c r="E1596" s="308"/>
      <c r="F1596" s="331">
        <f t="shared" si="736"/>
        <v>0</v>
      </c>
      <c r="G1596" s="331">
        <f t="shared" si="737"/>
        <v>0</v>
      </c>
    </row>
    <row r="1597" spans="1:7" ht="24" customHeight="1" x14ac:dyDescent="0.2">
      <c r="A1597" s="343"/>
      <c r="E1597" s="310"/>
      <c r="F1597" s="325" t="s">
        <v>31</v>
      </c>
      <c r="G1597" s="352">
        <f>SUBTOTAL(9,G1588:G1596)</f>
        <v>0</v>
      </c>
    </row>
    <row r="1598" spans="1:7" ht="24" customHeight="1" x14ac:dyDescent="0.2">
      <c r="A1598" s="342"/>
      <c r="E1598" s="310"/>
      <c r="G1598" s="324"/>
    </row>
    <row r="1599" spans="1:7" ht="24" customHeight="1" x14ac:dyDescent="0.2">
      <c r="A1599" s="344" t="str">
        <f>B1557</f>
        <v/>
      </c>
      <c r="B1599" s="131" t="str">
        <f>C1557</f>
        <v/>
      </c>
      <c r="C1599" s="327"/>
      <c r="D1599" s="327" t="s">
        <v>32</v>
      </c>
      <c r="E1599" s="328"/>
      <c r="F1599" s="355" t="s">
        <v>33</v>
      </c>
      <c r="G1599" s="356">
        <f>SUBTOTAL(9,G1562:G1598)</f>
        <v>0</v>
      </c>
    </row>
  </sheetData>
  <sheetProtection insertRows="0" deleteRows="0"/>
  <mergeCells count="192">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459:B459"/>
    <mergeCell ref="C459:C460"/>
    <mergeCell ref="G459:G460"/>
    <mergeCell ref="D459:D460"/>
    <mergeCell ref="E459:E4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s>
  <conditionalFormatting sqref="C28:C29 C31:C33">
    <cfRule type="cellIs" dxfId="89"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3: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D41"/>
  <sheetViews>
    <sheetView showZeros="0" zoomScaleNormal="100" zoomScaleSheetLayoutView="80" workbookViewId="0">
      <selection activeCell="E30" sqref="E30"/>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0" width="15.7109375" style="7" customWidth="1"/>
    <col min="11" max="11" width="17.140625" style="7" bestFit="1" customWidth="1"/>
    <col min="12" max="13" width="10.7109375" style="7" customWidth="1"/>
    <col min="14" max="33" width="10.7109375" style="75" customWidth="1"/>
    <col min="34" max="82" width="11.42578125" style="75"/>
    <col min="83" max="16384" width="11.42578125" style="7"/>
  </cols>
  <sheetData>
    <row r="1" spans="1:13" s="2" customFormat="1" ht="20.100000000000001" customHeight="1" x14ac:dyDescent="0.2">
      <c r="A1" s="3" t="s">
        <v>10</v>
      </c>
      <c r="B1" s="3"/>
      <c r="C1" s="3" t="str">
        <f>Comitente</f>
        <v>Dirección de Recursos Energéticos</v>
      </c>
      <c r="D1" s="4"/>
    </row>
    <row r="2" spans="1:13" s="5" customFormat="1" ht="20.100000000000001" customHeight="1" x14ac:dyDescent="0.2">
      <c r="A2" s="9" t="s">
        <v>11</v>
      </c>
      <c r="B2" s="9"/>
      <c r="C2" s="9" t="str">
        <f>Obra</f>
        <v>REFACCIÓN Y ACONDICIONAMIENTO DE INSTALACIONES ELÉCTRICAS EN EL CENTRO DE OPERACIONES DE LA PRESA QUEBRADA DE ULLUM</v>
      </c>
    </row>
    <row r="3" spans="1:13" s="5" customFormat="1" ht="20.100000000000001" customHeight="1" x14ac:dyDescent="0.2">
      <c r="A3" s="9" t="s">
        <v>14</v>
      </c>
      <c r="B3" s="9"/>
      <c r="C3" s="9" t="str">
        <f>Ubicación</f>
        <v>Dpto. Ullum</v>
      </c>
    </row>
    <row r="4" spans="1:13" s="5" customFormat="1" ht="20.100000000000001" customHeight="1" x14ac:dyDescent="0.2">
      <c r="A4" s="9" t="s">
        <v>1844</v>
      </c>
      <c r="B4" s="10"/>
      <c r="C4" s="57" t="str">
        <f>Licitación_N°</f>
        <v>06-2025</v>
      </c>
    </row>
    <row r="5" spans="1:13" s="5" customFormat="1" ht="20.100000000000001" customHeight="1" x14ac:dyDescent="0.2">
      <c r="A5" s="9" t="s">
        <v>15</v>
      </c>
      <c r="B5" s="10"/>
      <c r="C5" s="58">
        <f>Plazo_Obra</f>
        <v>180</v>
      </c>
    </row>
    <row r="6" spans="1:13" s="5" customFormat="1" ht="20.100000000000001" customHeight="1" x14ac:dyDescent="0.2">
      <c r="A6" s="9" t="s">
        <v>12</v>
      </c>
      <c r="B6" s="9"/>
      <c r="C6" s="9">
        <f>Contratista</f>
        <v>0</v>
      </c>
    </row>
    <row r="7" spans="1:13" s="2" customFormat="1" ht="20.100000000000001" customHeight="1" x14ac:dyDescent="0.2"/>
    <row r="8" spans="1:13" s="2" customFormat="1" ht="20.100000000000001" customHeight="1" x14ac:dyDescent="0.2">
      <c r="A8" s="414" t="s">
        <v>43</v>
      </c>
      <c r="B8" s="415"/>
      <c r="C8" s="415"/>
      <c r="D8" s="416"/>
      <c r="E8" s="6"/>
      <c r="F8" s="6"/>
      <c r="G8" s="6"/>
      <c r="H8" s="6"/>
      <c r="I8" s="6"/>
      <c r="J8" s="6"/>
    </row>
    <row r="10" spans="1:13" ht="20.100000000000001" customHeight="1" x14ac:dyDescent="0.2">
      <c r="A10" s="412" t="s">
        <v>989</v>
      </c>
      <c r="B10" s="410" t="s">
        <v>0</v>
      </c>
      <c r="C10" s="410"/>
      <c r="D10" s="413" t="s">
        <v>13</v>
      </c>
      <c r="E10" s="40"/>
      <c r="F10" s="410" t="s">
        <v>18</v>
      </c>
      <c r="G10" s="410"/>
      <c r="H10" s="410"/>
      <c r="I10" s="410"/>
      <c r="J10" s="410"/>
      <c r="K10" s="410"/>
      <c r="L10" s="13"/>
      <c r="M10" s="411" t="s">
        <v>17</v>
      </c>
    </row>
    <row r="11" spans="1:13" ht="20.100000000000001" customHeight="1" x14ac:dyDescent="0.2">
      <c r="A11" s="412"/>
      <c r="B11" s="410"/>
      <c r="C11" s="410"/>
      <c r="D11" s="413"/>
      <c r="E11" s="40">
        <v>0</v>
      </c>
      <c r="F11" s="18">
        <v>1</v>
      </c>
      <c r="G11" s="18">
        <f>F11+1</f>
        <v>2</v>
      </c>
      <c r="H11" s="18">
        <f t="shared" ref="H11" si="0">G11+1</f>
        <v>3</v>
      </c>
      <c r="I11" s="18">
        <f t="shared" ref="I11" si="1">H11+1</f>
        <v>4</v>
      </c>
      <c r="J11" s="18">
        <f t="shared" ref="J11" si="2">I11+1</f>
        <v>5</v>
      </c>
      <c r="K11" s="18">
        <f t="shared" ref="K11" si="3">J11+1</f>
        <v>6</v>
      </c>
      <c r="L11" s="14"/>
      <c r="M11" s="411"/>
    </row>
    <row r="12" spans="1:13" ht="20.100000000000001" customHeight="1" x14ac:dyDescent="0.2">
      <c r="A12" s="19"/>
      <c r="B12" s="45"/>
      <c r="C12" s="45"/>
      <c r="D12" s="46"/>
      <c r="E12" s="40"/>
      <c r="F12" s="20"/>
      <c r="G12" s="48"/>
      <c r="H12" s="48"/>
      <c r="I12" s="48"/>
      <c r="J12" s="48"/>
      <c r="K12" s="48"/>
      <c r="L12" s="14"/>
      <c r="M12" s="69"/>
    </row>
    <row r="13" spans="1:13" ht="20.100000000000001" customHeight="1" x14ac:dyDescent="0.2">
      <c r="A13" s="43">
        <f>CyP!A18</f>
        <v>1</v>
      </c>
      <c r="B13" s="408" t="str">
        <f t="shared" ref="B13:B32" si="4">IFERROR(VLOOKUP(A13,Tabla_CyP,2,FALSE),"")</f>
        <v>Proyecto Ejecutivo e Ingenieria de detalle</v>
      </c>
      <c r="C13" s="409"/>
      <c r="D13" s="11">
        <f t="shared" ref="D13:D32" si="5">IFERROR(VLOOKUP(A13,Tabla_CyP,9,FALSE),0)</f>
        <v>0</v>
      </c>
      <c r="E13" s="41"/>
      <c r="F13" s="364"/>
      <c r="G13" s="364"/>
      <c r="H13" s="364"/>
      <c r="I13" s="364"/>
      <c r="J13" s="364"/>
      <c r="K13" s="364"/>
      <c r="L13" s="16"/>
      <c r="M13" s="15">
        <f t="shared" ref="M13:M33" si="6">SUM(F13:K13)</f>
        <v>0</v>
      </c>
    </row>
    <row r="14" spans="1:13" ht="20.100000000000001" customHeight="1" x14ac:dyDescent="0.2">
      <c r="A14" s="43">
        <f>CyP!A19</f>
        <v>2</v>
      </c>
      <c r="B14" s="408" t="str">
        <f t="shared" si="4"/>
        <v>Tablero Protocolizado de Maniobras/Trasferencia</v>
      </c>
      <c r="C14" s="409"/>
      <c r="D14" s="11">
        <f t="shared" si="5"/>
        <v>0</v>
      </c>
      <c r="E14" s="41"/>
      <c r="F14" s="364"/>
      <c r="G14" s="364"/>
      <c r="H14" s="364"/>
      <c r="I14" s="364"/>
      <c r="J14" s="364"/>
      <c r="K14" s="364"/>
      <c r="L14" s="16"/>
      <c r="M14" s="15">
        <f t="shared" si="6"/>
        <v>0</v>
      </c>
    </row>
    <row r="15" spans="1:13" ht="20.100000000000001" customHeight="1" x14ac:dyDescent="0.2">
      <c r="A15" s="43">
        <f>CyP!A20</f>
        <v>3</v>
      </c>
      <c r="B15" s="408" t="str">
        <f t="shared" si="4"/>
        <v xml:space="preserve">Tablero Protocolizado de Potencia </v>
      </c>
      <c r="C15" s="409"/>
      <c r="D15" s="11">
        <f t="shared" si="5"/>
        <v>0</v>
      </c>
      <c r="E15" s="41"/>
      <c r="F15" s="364"/>
      <c r="G15" s="364"/>
      <c r="H15" s="364"/>
      <c r="I15" s="364"/>
      <c r="J15" s="364"/>
      <c r="K15" s="364"/>
      <c r="L15" s="16"/>
      <c r="M15" s="15">
        <f t="shared" si="6"/>
        <v>0</v>
      </c>
    </row>
    <row r="16" spans="1:13" ht="20.100000000000001" customHeight="1" x14ac:dyDescent="0.2">
      <c r="A16" s="43">
        <f>CyP!A21</f>
        <v>4</v>
      </c>
      <c r="B16" s="408" t="str">
        <f t="shared" si="4"/>
        <v>Tablero Protocolizado de Iluminación</v>
      </c>
      <c r="C16" s="409"/>
      <c r="D16" s="11">
        <f t="shared" si="5"/>
        <v>0</v>
      </c>
      <c r="E16" s="41"/>
      <c r="F16" s="364"/>
      <c r="G16" s="364"/>
      <c r="H16" s="364"/>
      <c r="I16" s="364"/>
      <c r="J16" s="364"/>
      <c r="K16" s="364"/>
      <c r="L16" s="16"/>
      <c r="M16" s="15">
        <f t="shared" si="6"/>
        <v>0</v>
      </c>
    </row>
    <row r="17" spans="1:13" ht="20.100000000000001" customHeight="1" x14ac:dyDescent="0.2">
      <c r="A17" s="43">
        <f>CyP!A22</f>
        <v>5</v>
      </c>
      <c r="B17" s="408" t="str">
        <f t="shared" si="4"/>
        <v>Recambio de Luminarias y conductor en torre N°1</v>
      </c>
      <c r="C17" s="409"/>
      <c r="D17" s="11">
        <f t="shared" si="5"/>
        <v>0</v>
      </c>
      <c r="E17" s="41"/>
      <c r="F17" s="364"/>
      <c r="G17" s="364"/>
      <c r="H17" s="364"/>
      <c r="I17" s="364"/>
      <c r="J17" s="364"/>
      <c r="K17" s="364"/>
      <c r="L17" s="16"/>
      <c r="M17" s="15">
        <f t="shared" si="6"/>
        <v>0</v>
      </c>
    </row>
    <row r="18" spans="1:13" ht="20.100000000000001" customHeight="1" x14ac:dyDescent="0.2">
      <c r="A18" s="43">
        <f>CyP!A23</f>
        <v>6</v>
      </c>
      <c r="B18" s="408" t="str">
        <f t="shared" si="4"/>
        <v>Recambio de Luminarias en torre N°2</v>
      </c>
      <c r="C18" s="409"/>
      <c r="D18" s="11">
        <f t="shared" si="5"/>
        <v>0</v>
      </c>
      <c r="E18" s="41"/>
      <c r="F18" s="364"/>
      <c r="G18" s="364"/>
      <c r="H18" s="364"/>
      <c r="I18" s="364"/>
      <c r="J18" s="364"/>
      <c r="K18" s="364"/>
      <c r="L18" s="16"/>
      <c r="M18" s="15">
        <f t="shared" si="6"/>
        <v>0</v>
      </c>
    </row>
    <row r="19" spans="1:13" ht="20.100000000000001" customHeight="1" x14ac:dyDescent="0.2">
      <c r="A19" s="43">
        <f>CyP!A24</f>
        <v>7</v>
      </c>
      <c r="B19" s="408" t="str">
        <f t="shared" ref="B19:B30" si="7">IFERROR(VLOOKUP(A19,Tabla_CyP,2,FALSE),"")</f>
        <v>Recambio de Luminarias y conductor en torre N°3</v>
      </c>
      <c r="C19" s="409"/>
      <c r="D19" s="11">
        <f t="shared" si="5"/>
        <v>0</v>
      </c>
      <c r="E19" s="41"/>
      <c r="F19" s="364"/>
      <c r="G19" s="364"/>
      <c r="H19" s="364"/>
      <c r="I19" s="364"/>
      <c r="J19" s="364"/>
      <c r="K19" s="364"/>
      <c r="L19" s="16"/>
      <c r="M19" s="15">
        <f t="shared" si="6"/>
        <v>0</v>
      </c>
    </row>
    <row r="20" spans="1:13" ht="20.100000000000001" customHeight="1" x14ac:dyDescent="0.2">
      <c r="A20" s="43">
        <f>CyP!A25</f>
        <v>8</v>
      </c>
      <c r="B20" s="408" t="str">
        <f t="shared" si="7"/>
        <v>Recambio de Luminarias y conductor en torre N°4</v>
      </c>
      <c r="C20" s="409"/>
      <c r="D20" s="11">
        <f t="shared" si="5"/>
        <v>0</v>
      </c>
      <c r="E20" s="41"/>
      <c r="F20" s="364"/>
      <c r="G20" s="364"/>
      <c r="H20" s="364"/>
      <c r="I20" s="364"/>
      <c r="J20" s="364"/>
      <c r="K20" s="364"/>
      <c r="L20" s="16"/>
      <c r="M20" s="15">
        <f t="shared" si="6"/>
        <v>0</v>
      </c>
    </row>
    <row r="21" spans="1:13" ht="20.100000000000001" customHeight="1" x14ac:dyDescent="0.2">
      <c r="A21" s="43">
        <f>CyP!A26</f>
        <v>9</v>
      </c>
      <c r="B21" s="408" t="str">
        <f t="shared" si="7"/>
        <v>Recambio de Luminarias y conductor en torre N°5</v>
      </c>
      <c r="C21" s="409"/>
      <c r="D21" s="11">
        <f t="shared" si="5"/>
        <v>0</v>
      </c>
      <c r="E21" s="41"/>
      <c r="F21" s="364"/>
      <c r="G21" s="364"/>
      <c r="H21" s="364"/>
      <c r="I21" s="364"/>
      <c r="J21" s="364"/>
      <c r="K21" s="364"/>
      <c r="L21" s="16"/>
      <c r="M21" s="15">
        <f t="shared" si="6"/>
        <v>0</v>
      </c>
    </row>
    <row r="22" spans="1:13" ht="20.100000000000001" customHeight="1" x14ac:dyDescent="0.2">
      <c r="A22" s="43">
        <f>CyP!A27</f>
        <v>10</v>
      </c>
      <c r="B22" s="408" t="str">
        <f t="shared" si="7"/>
        <v xml:space="preserve"> Reparación del sistema luminarias sobre el coronamiento</v>
      </c>
      <c r="C22" s="409"/>
      <c r="D22" s="11">
        <f t="shared" si="5"/>
        <v>0</v>
      </c>
      <c r="E22" s="41"/>
      <c r="F22" s="364"/>
      <c r="G22" s="364"/>
      <c r="H22" s="364"/>
      <c r="I22" s="364"/>
      <c r="J22" s="364"/>
      <c r="K22" s="364"/>
      <c r="L22" s="16"/>
      <c r="M22" s="15">
        <f t="shared" si="6"/>
        <v>0</v>
      </c>
    </row>
    <row r="23" spans="1:13" ht="20.100000000000001" customHeight="1" x14ac:dyDescent="0.2">
      <c r="A23" s="43">
        <f>CyP!A28</f>
        <v>11</v>
      </c>
      <c r="B23" s="408" t="str">
        <f t="shared" si="7"/>
        <v>Grupo Eléctrogeno 1</v>
      </c>
      <c r="C23" s="409"/>
      <c r="D23" s="11">
        <f t="shared" si="5"/>
        <v>0</v>
      </c>
      <c r="E23" s="41"/>
      <c r="F23" s="364"/>
      <c r="G23" s="364"/>
      <c r="H23" s="364"/>
      <c r="I23" s="364"/>
      <c r="J23" s="364"/>
      <c r="K23" s="364"/>
      <c r="L23" s="16"/>
      <c r="M23" s="15">
        <f t="shared" si="6"/>
        <v>0</v>
      </c>
    </row>
    <row r="24" spans="1:13" ht="20.100000000000001" customHeight="1" x14ac:dyDescent="0.2">
      <c r="A24" s="43">
        <f>CyP!A29</f>
        <v>12</v>
      </c>
      <c r="B24" s="408" t="str">
        <f t="shared" si="7"/>
        <v>Grupo Eléctrogeno 2</v>
      </c>
      <c r="C24" s="409"/>
      <c r="D24" s="11">
        <f t="shared" si="5"/>
        <v>0</v>
      </c>
      <c r="E24" s="41"/>
      <c r="F24" s="364"/>
      <c r="G24" s="364"/>
      <c r="H24" s="364"/>
      <c r="I24" s="364"/>
      <c r="J24" s="364"/>
      <c r="K24" s="364"/>
      <c r="L24" s="16"/>
      <c r="M24" s="15">
        <f t="shared" si="6"/>
        <v>0</v>
      </c>
    </row>
    <row r="25" spans="1:13" ht="20.100000000000001" customHeight="1" x14ac:dyDescent="0.2">
      <c r="A25" s="43">
        <f>CyP!A30</f>
        <v>13</v>
      </c>
      <c r="B25" s="408" t="str">
        <f t="shared" si="7"/>
        <v>Tableros de transferencia en GG</v>
      </c>
      <c r="C25" s="409"/>
      <c r="D25" s="11">
        <f>IFERROR(VLOOKUP(A25,Tabla_CyP,9,FALSE),0)</f>
        <v>0</v>
      </c>
      <c r="E25" s="41"/>
      <c r="F25" s="364"/>
      <c r="G25" s="364"/>
      <c r="H25" s="364"/>
      <c r="I25" s="364"/>
      <c r="J25" s="364"/>
      <c r="K25" s="364"/>
      <c r="L25" s="16"/>
      <c r="M25" s="15">
        <f t="shared" si="6"/>
        <v>0</v>
      </c>
    </row>
    <row r="26" spans="1:13" ht="20.100000000000001" customHeight="1" x14ac:dyDescent="0.2">
      <c r="A26" s="43">
        <f>CyP!A31</f>
        <v>14</v>
      </c>
      <c r="B26" s="408" t="str">
        <f t="shared" si="7"/>
        <v>Desmontaje de Torre</v>
      </c>
      <c r="C26" s="409"/>
      <c r="D26" s="11">
        <f t="shared" si="5"/>
        <v>0</v>
      </c>
      <c r="E26" s="41"/>
      <c r="F26" s="364"/>
      <c r="G26" s="364"/>
      <c r="H26" s="364"/>
      <c r="I26" s="364"/>
      <c r="J26" s="364"/>
      <c r="K26" s="364"/>
      <c r="L26" s="16"/>
      <c r="M26" s="15">
        <f t="shared" si="6"/>
        <v>0</v>
      </c>
    </row>
    <row r="27" spans="1:13" ht="20.100000000000001" customHeight="1" x14ac:dyDescent="0.2">
      <c r="A27" s="43">
        <f>CyP!A32</f>
        <v>15</v>
      </c>
      <c r="B27" s="408" t="str">
        <f t="shared" si="7"/>
        <v>Cerramiento superior de G.G.</v>
      </c>
      <c r="C27" s="409"/>
      <c r="D27" s="11">
        <f t="shared" si="5"/>
        <v>0</v>
      </c>
      <c r="E27" s="41"/>
      <c r="F27" s="364"/>
      <c r="G27" s="364"/>
      <c r="H27" s="364"/>
      <c r="I27" s="364"/>
      <c r="J27" s="364"/>
      <c r="K27" s="364"/>
      <c r="L27" s="16"/>
      <c r="M27" s="15">
        <f t="shared" si="6"/>
        <v>0</v>
      </c>
    </row>
    <row r="28" spans="1:13" ht="20.100000000000001" customHeight="1" x14ac:dyDescent="0.2">
      <c r="A28" s="43">
        <f>CyP!A33</f>
        <v>16</v>
      </c>
      <c r="B28" s="408" t="str">
        <f t="shared" si="7"/>
        <v>Cuba de retencion y evacuacuacion de combustible centro de operaciones</v>
      </c>
      <c r="C28" s="409"/>
      <c r="D28" s="11">
        <f t="shared" si="5"/>
        <v>0</v>
      </c>
      <c r="E28" s="41"/>
      <c r="F28" s="364"/>
      <c r="G28" s="364"/>
      <c r="H28" s="364"/>
      <c r="I28" s="364"/>
      <c r="J28" s="364"/>
      <c r="K28" s="364"/>
      <c r="L28" s="16"/>
      <c r="M28" s="15">
        <f t="shared" si="6"/>
        <v>0</v>
      </c>
    </row>
    <row r="29" spans="1:13" ht="20.100000000000001" customHeight="1" x14ac:dyDescent="0.2">
      <c r="A29" s="43">
        <f>CyP!A34</f>
        <v>17</v>
      </c>
      <c r="B29" s="408" t="str">
        <f t="shared" si="7"/>
        <v>Cuba de retencion y evacuacuacion de combustible casa de maquina</v>
      </c>
      <c r="C29" s="409"/>
      <c r="D29" s="11">
        <f t="shared" si="5"/>
        <v>0</v>
      </c>
      <c r="E29" s="41"/>
      <c r="F29" s="364"/>
      <c r="G29" s="364"/>
      <c r="H29" s="364"/>
      <c r="I29" s="364"/>
      <c r="J29" s="364"/>
      <c r="K29" s="364"/>
      <c r="L29" s="16"/>
      <c r="M29" s="15">
        <f t="shared" si="6"/>
        <v>0</v>
      </c>
    </row>
    <row r="30" spans="1:13" ht="20.100000000000001" customHeight="1" x14ac:dyDescent="0.2">
      <c r="A30" s="43">
        <f>CyP!A35</f>
        <v>18</v>
      </c>
      <c r="B30" s="408" t="str">
        <f t="shared" si="7"/>
        <v>Conductor de conexión entre grupos</v>
      </c>
      <c r="C30" s="409"/>
      <c r="D30" s="11">
        <f t="shared" si="5"/>
        <v>0</v>
      </c>
      <c r="E30" s="41"/>
      <c r="F30" s="364"/>
      <c r="G30" s="364"/>
      <c r="H30" s="364"/>
      <c r="I30" s="364"/>
      <c r="J30" s="364"/>
      <c r="K30" s="364"/>
      <c r="L30" s="16"/>
      <c r="M30" s="15">
        <f t="shared" si="6"/>
        <v>0</v>
      </c>
    </row>
    <row r="31" spans="1:13" ht="20.100000000000001" customHeight="1" x14ac:dyDescent="0.2">
      <c r="A31" s="43">
        <f>CyP!A36</f>
        <v>19</v>
      </c>
      <c r="B31" s="408" t="str">
        <f t="shared" si="4"/>
        <v>Provicion de losetas de hormigon</v>
      </c>
      <c r="C31" s="409"/>
      <c r="D31" s="11">
        <f t="shared" si="5"/>
        <v>0</v>
      </c>
      <c r="E31" s="41"/>
      <c r="F31" s="364"/>
      <c r="G31" s="364"/>
      <c r="H31" s="364"/>
      <c r="I31" s="364"/>
      <c r="J31" s="364"/>
      <c r="K31" s="364"/>
      <c r="L31" s="16"/>
      <c r="M31" s="15">
        <f t="shared" si="6"/>
        <v>0</v>
      </c>
    </row>
    <row r="32" spans="1:13" ht="20.100000000000001" customHeight="1" x14ac:dyDescent="0.2">
      <c r="A32" s="43">
        <f>CyP!A37</f>
        <v>20</v>
      </c>
      <c r="B32" s="408" t="str">
        <f t="shared" si="4"/>
        <v>Equipos</v>
      </c>
      <c r="C32" s="409"/>
      <c r="D32" s="11">
        <f t="shared" si="5"/>
        <v>0</v>
      </c>
      <c r="E32" s="41"/>
      <c r="F32" s="364"/>
      <c r="G32" s="364"/>
      <c r="H32" s="364"/>
      <c r="I32" s="364"/>
      <c r="J32" s="364"/>
      <c r="K32" s="364"/>
      <c r="L32" s="16"/>
      <c r="M32" s="15">
        <f t="shared" si="6"/>
        <v>0</v>
      </c>
    </row>
    <row r="33" spans="1:13" ht="20.100000000000001" customHeight="1" x14ac:dyDescent="0.2">
      <c r="A33" s="43" t="str">
        <f>CyP!A38</f>
        <v xml:space="preserve"> </v>
      </c>
      <c r="B33" s="45" t="s">
        <v>9</v>
      </c>
      <c r="C33" s="47"/>
      <c r="D33" s="44">
        <f>SUM(D13:D32)</f>
        <v>0</v>
      </c>
      <c r="E33" s="42"/>
      <c r="F33" s="365"/>
      <c r="G33" s="365"/>
      <c r="H33" s="365"/>
      <c r="I33" s="365"/>
      <c r="J33" s="365"/>
      <c r="K33" s="365"/>
      <c r="M33" s="15">
        <f t="shared" si="6"/>
        <v>0</v>
      </c>
    </row>
    <row r="34" spans="1:13" ht="20.100000000000001" customHeight="1" x14ac:dyDescent="0.2">
      <c r="A34" s="5"/>
      <c r="B34" s="5"/>
      <c r="C34" s="5"/>
      <c r="D34" s="5"/>
      <c r="E34" s="5"/>
      <c r="F34" s="5"/>
      <c r="G34" s="5"/>
      <c r="H34" s="5"/>
      <c r="I34" s="5"/>
      <c r="J34" s="5"/>
      <c r="K34" s="5"/>
    </row>
    <row r="35" spans="1:13" ht="20.100000000000001" customHeight="1" x14ac:dyDescent="0.2">
      <c r="A35" s="5"/>
      <c r="B35" s="5"/>
      <c r="C35" s="5"/>
      <c r="D35" s="21" t="s">
        <v>19</v>
      </c>
      <c r="E35" s="5">
        <v>0</v>
      </c>
      <c r="F35" s="22">
        <f t="shared" ref="F35:K35" si="8">SUMPRODUCT($D$13:$D$32,F13:F32)</f>
        <v>0</v>
      </c>
      <c r="G35" s="22">
        <f t="shared" si="8"/>
        <v>0</v>
      </c>
      <c r="H35" s="22">
        <f t="shared" si="8"/>
        <v>0</v>
      </c>
      <c r="I35" s="22">
        <f t="shared" si="8"/>
        <v>0</v>
      </c>
      <c r="J35" s="22">
        <f t="shared" si="8"/>
        <v>0</v>
      </c>
      <c r="K35" s="22">
        <f t="shared" si="8"/>
        <v>0</v>
      </c>
    </row>
    <row r="36" spans="1:13" ht="20.100000000000001" customHeight="1" x14ac:dyDescent="0.2">
      <c r="A36" s="5"/>
      <c r="B36" s="5"/>
      <c r="C36" s="5"/>
      <c r="D36" s="21" t="s">
        <v>20</v>
      </c>
      <c r="E36" s="5">
        <v>0</v>
      </c>
      <c r="F36" s="22">
        <f>E36+F35</f>
        <v>0</v>
      </c>
      <c r="G36" s="22">
        <f t="shared" ref="G36" si="9">F36+G35</f>
        <v>0</v>
      </c>
      <c r="H36" s="22">
        <f t="shared" ref="H36" si="10">G36+H35</f>
        <v>0</v>
      </c>
      <c r="I36" s="22">
        <f t="shared" ref="I36" si="11">H36+I35</f>
        <v>0</v>
      </c>
      <c r="J36" s="22">
        <f t="shared" ref="J36" si="12">I36+J35</f>
        <v>0</v>
      </c>
      <c r="K36" s="22">
        <f t="shared" ref="K36" si="13">J36+K35</f>
        <v>0</v>
      </c>
    </row>
    <row r="37" spans="1:13" ht="20.100000000000001" customHeight="1" x14ac:dyDescent="0.2">
      <c r="A37" s="5"/>
      <c r="B37" s="5"/>
      <c r="C37" s="5"/>
      <c r="D37" s="23"/>
      <c r="E37" s="24" t="s">
        <v>1011</v>
      </c>
      <c r="F37" s="5"/>
      <c r="G37" s="5"/>
      <c r="H37" s="5"/>
      <c r="I37" s="5"/>
      <c r="J37" s="5"/>
      <c r="K37" s="5"/>
    </row>
    <row r="38" spans="1:13" ht="20.100000000000001" customHeight="1" x14ac:dyDescent="0.2">
      <c r="A38" s="5"/>
      <c r="B38" s="5"/>
      <c r="C38" s="5"/>
      <c r="D38" s="21" t="s">
        <v>21</v>
      </c>
      <c r="E38" s="25">
        <f>Anticipo_Financiero*Monto_Oferta</f>
        <v>0</v>
      </c>
      <c r="F38" s="25">
        <f t="shared" ref="F38:H38" si="14">Monto_Oferta*F35*(1-Anticipo_Financiero)</f>
        <v>0</v>
      </c>
      <c r="G38" s="25">
        <f t="shared" si="14"/>
        <v>0</v>
      </c>
      <c r="H38" s="25">
        <f t="shared" si="14"/>
        <v>0</v>
      </c>
      <c r="I38" s="25">
        <f t="shared" ref="I38:K38" si="15">Monto_Oferta*I35*(1-Anticipo_Financiero)</f>
        <v>0</v>
      </c>
      <c r="J38" s="25">
        <f t="shared" si="15"/>
        <v>0</v>
      </c>
      <c r="K38" s="378">
        <f t="shared" si="15"/>
        <v>0</v>
      </c>
    </row>
    <row r="39" spans="1:13" ht="20.100000000000001" customHeight="1" x14ac:dyDescent="0.2">
      <c r="A39" s="5"/>
      <c r="B39" s="5"/>
      <c r="C39" s="5"/>
      <c r="D39" s="21" t="s">
        <v>986</v>
      </c>
      <c r="E39" s="25">
        <f>E38</f>
        <v>0</v>
      </c>
      <c r="F39" s="25">
        <f>E39+F38</f>
        <v>0</v>
      </c>
      <c r="G39" s="25">
        <f t="shared" ref="G39:H39" si="16">F39+G38</f>
        <v>0</v>
      </c>
      <c r="H39" s="25">
        <f t="shared" si="16"/>
        <v>0</v>
      </c>
      <c r="I39" s="25">
        <f t="shared" ref="I39" si="17">H39+I38</f>
        <v>0</v>
      </c>
      <c r="J39" s="25">
        <f t="shared" ref="J39" si="18">I39+J38</f>
        <v>0</v>
      </c>
      <c r="K39" s="378">
        <f t="shared" ref="K39" si="19">J39+K38</f>
        <v>0</v>
      </c>
    </row>
    <row r="40" spans="1:13" ht="20.100000000000001" customHeight="1" x14ac:dyDescent="0.2">
      <c r="E40" s="17">
        <v>0</v>
      </c>
    </row>
    <row r="41" spans="1:13" ht="20.100000000000001" customHeight="1" x14ac:dyDescent="0.2">
      <c r="E41" s="17">
        <v>0</v>
      </c>
    </row>
  </sheetData>
  <mergeCells count="26">
    <mergeCell ref="B29:C29"/>
    <mergeCell ref="B30:C30"/>
    <mergeCell ref="B13:C13"/>
    <mergeCell ref="B14:C14"/>
    <mergeCell ref="A8:D8"/>
    <mergeCell ref="F10:K10"/>
    <mergeCell ref="M10:M11"/>
    <mergeCell ref="A10:A11"/>
    <mergeCell ref="B10:C11"/>
    <mergeCell ref="D10:D11"/>
    <mergeCell ref="B32:C32"/>
    <mergeCell ref="B17:C17"/>
    <mergeCell ref="B18:C18"/>
    <mergeCell ref="B31:C31"/>
    <mergeCell ref="B15:C15"/>
    <mergeCell ref="B16:C16"/>
    <mergeCell ref="B19:C19"/>
    <mergeCell ref="B20:C20"/>
    <mergeCell ref="B21:C21"/>
    <mergeCell ref="B22:C22"/>
    <mergeCell ref="B23:C23"/>
    <mergeCell ref="B24:C24"/>
    <mergeCell ref="B25:C25"/>
    <mergeCell ref="B26:C26"/>
    <mergeCell ref="B27:C27"/>
    <mergeCell ref="B28:C28"/>
  </mergeCells>
  <conditionalFormatting sqref="A13:A33">
    <cfRule type="expression" dxfId="88" priority="159" stopIfTrue="1">
      <formula>#REF!&gt;0</formula>
    </cfRule>
    <cfRule type="expression" dxfId="87" priority="160" stopIfTrue="1">
      <formula>#REF!&gt;0</formula>
    </cfRule>
    <cfRule type="expression" dxfId="86" priority="161" stopIfTrue="1">
      <formula>#REF!&gt;0</formula>
    </cfRule>
  </conditionalFormatting>
  <conditionalFormatting sqref="B13:B32">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C1:L3"/>
  <sheetViews>
    <sheetView showGridLines="0" zoomScale="90" zoomScaleNormal="90" zoomScaleSheetLayoutView="75" workbookViewId="0">
      <selection activeCell="O41" sqref="A1:O41"/>
    </sheetView>
  </sheetViews>
  <sheetFormatPr baseColWidth="10" defaultColWidth="10.7109375" defaultRowHeight="15" x14ac:dyDescent="0.25"/>
  <cols>
    <col min="1" max="16384" width="10.7109375" style="1"/>
  </cols>
  <sheetData>
    <row r="1" spans="3:12" ht="23.25" x14ac:dyDescent="0.35">
      <c r="C1" s="417" t="str">
        <f>"OBRA: " &amp; UPPER(Obra)</f>
        <v>OBRA: REFACCIÓN Y ACONDICIONAMIENTO DE INSTALACIONES ELÉCTRICAS EN EL CENTRO DE OPERACIONES DE LA PRESA QUEBRADA DE ULLUM</v>
      </c>
      <c r="D1" s="417"/>
      <c r="E1" s="417"/>
      <c r="F1" s="417"/>
      <c r="G1" s="417"/>
      <c r="H1" s="417"/>
      <c r="I1" s="417"/>
      <c r="J1" s="417"/>
      <c r="K1" s="417"/>
      <c r="L1" s="417"/>
    </row>
    <row r="2" spans="3:12" ht="23.25" x14ac:dyDescent="0.35">
      <c r="C2" s="417" t="s">
        <v>1025</v>
      </c>
      <c r="D2" s="417"/>
      <c r="E2" s="417"/>
      <c r="F2" s="417"/>
      <c r="G2" s="417"/>
      <c r="H2" s="417"/>
      <c r="I2" s="417"/>
      <c r="J2" s="417"/>
      <c r="K2" s="417"/>
      <c r="L2" s="417"/>
    </row>
    <row r="3" spans="3:12" ht="23.25" x14ac:dyDescent="0.35">
      <c r="C3" s="417" t="s">
        <v>1026</v>
      </c>
      <c r="D3" s="417"/>
      <c r="E3" s="417"/>
      <c r="F3" s="417"/>
      <c r="G3" s="417"/>
      <c r="H3" s="417"/>
      <c r="I3" s="417"/>
      <c r="J3" s="417"/>
      <c r="K3" s="417"/>
      <c r="L3" s="417"/>
    </row>
  </sheetData>
  <mergeCells count="3">
    <mergeCell ref="C1:L1"/>
    <mergeCell ref="C2:L2"/>
    <mergeCell ref="C3:L3"/>
  </mergeCells>
  <pageMargins left="0.78740157480314965" right="0.78740157480314965" top="1.3779527559055118" bottom="0.78740157480314965" header="0.78740157480314965" footer="0.39370078740157483"/>
  <pageSetup paperSize="9" scale="76"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C1:J3"/>
  <sheetViews>
    <sheetView showGridLines="0" zoomScaleNormal="100" zoomScaleSheetLayoutView="75" workbookViewId="0">
      <selection activeCell="L39" sqref="A1:L39"/>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1" spans="3:10" ht="23.25" x14ac:dyDescent="0.35">
      <c r="C1" s="418" t="str">
        <f>"OBRA: " &amp; UPPER(Obra)</f>
        <v>OBRA: REFACCIÓN Y ACONDICIONAMIENTO DE INSTALACIONES ELÉCTRICAS EN EL CENTRO DE OPERACIONES DE LA PRESA QUEBRADA DE ULLUM</v>
      </c>
      <c r="D1" s="418"/>
      <c r="E1" s="418"/>
      <c r="F1" s="418"/>
      <c r="G1" s="418"/>
      <c r="H1" s="418"/>
      <c r="I1" s="418"/>
      <c r="J1" s="418"/>
    </row>
    <row r="2" spans="3:10" ht="23.25" x14ac:dyDescent="0.35">
      <c r="C2" s="417" t="s">
        <v>1027</v>
      </c>
      <c r="D2" s="417"/>
      <c r="E2" s="417"/>
      <c r="F2" s="417"/>
      <c r="G2" s="417"/>
      <c r="H2" s="417"/>
      <c r="I2" s="417"/>
      <c r="J2" s="417"/>
    </row>
    <row r="3" spans="3:10" ht="23.25" x14ac:dyDescent="0.35">
      <c r="C3" s="417" t="s">
        <v>1028</v>
      </c>
      <c r="D3" s="417"/>
      <c r="E3" s="417"/>
      <c r="F3" s="417"/>
      <c r="G3" s="417"/>
      <c r="H3" s="417"/>
      <c r="I3" s="417"/>
      <c r="J3" s="417"/>
    </row>
  </sheetData>
  <mergeCells count="3">
    <mergeCell ref="C1:J1"/>
    <mergeCell ref="C2:J2"/>
    <mergeCell ref="C3:J3"/>
  </mergeCells>
  <pageMargins left="0.78740157480314965" right="0.78740157480314965" top="1.3779527559055118" bottom="0.78740157480314965" header="0.78740157480314965" footer="0.39370078740157483"/>
  <pageSetup paperSize="9" scale="76"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E48"/>
  <sheetViews>
    <sheetView showZeros="0" view="pageLayout" zoomScaleNormal="80" workbookViewId="0">
      <selection activeCell="C2" sqref="C2"/>
    </sheetView>
  </sheetViews>
  <sheetFormatPr baseColWidth="10" defaultColWidth="11.42578125" defaultRowHeight="20.100000000000001" customHeight="1" x14ac:dyDescent="0.2"/>
  <cols>
    <col min="1" max="1" width="35.5703125" style="2" bestFit="1" customWidth="1"/>
    <col min="2" max="2" width="55.7109375" style="2" customWidth="1"/>
    <col min="3" max="3" width="20.7109375" style="2" customWidth="1"/>
    <col min="4" max="5" width="15.7109375" style="2" customWidth="1"/>
    <col min="6" max="16384" width="11.42578125" style="2"/>
  </cols>
  <sheetData>
    <row r="1" spans="1:5" ht="20.100000000000001" customHeight="1" x14ac:dyDescent="0.2">
      <c r="A1" s="3" t="s">
        <v>10</v>
      </c>
      <c r="B1" s="3" t="str">
        <f>Comitente</f>
        <v>Dirección de Recursos Energéticos</v>
      </c>
      <c r="E1" s="4"/>
    </row>
    <row r="2" spans="1:5" s="5" customFormat="1" ht="20.100000000000001" customHeight="1" x14ac:dyDescent="0.2">
      <c r="A2" s="9" t="s">
        <v>11</v>
      </c>
      <c r="B2" s="9" t="str">
        <f>Obra</f>
        <v>REFACCIÓN Y ACONDICIONAMIENTO DE INSTALACIONES ELÉCTRICAS EN EL CENTRO DE OPERACIONES DE LA PRESA QUEBRADA DE ULLUM</v>
      </c>
    </row>
    <row r="3" spans="1:5" s="5" customFormat="1" ht="20.100000000000001" customHeight="1" x14ac:dyDescent="0.2">
      <c r="A3" s="9" t="s">
        <v>14</v>
      </c>
      <c r="B3" s="9" t="str">
        <f>Ubicación</f>
        <v>Dpto. Ullum</v>
      </c>
    </row>
    <row r="4" spans="1:5" s="5" customFormat="1" ht="20.100000000000001" customHeight="1" x14ac:dyDescent="0.2">
      <c r="A4" s="9" t="s">
        <v>1844</v>
      </c>
      <c r="B4" s="10" t="str">
        <f>Licitación_N°</f>
        <v>06-2025</v>
      </c>
    </row>
    <row r="5" spans="1:5" s="5" customFormat="1" ht="20.100000000000001" customHeight="1" x14ac:dyDescent="0.2">
      <c r="A5" s="9" t="s">
        <v>12</v>
      </c>
      <c r="B5" s="9">
        <f>Contratista</f>
        <v>0</v>
      </c>
    </row>
    <row r="6" spans="1:5" ht="20.100000000000001" customHeight="1" x14ac:dyDescent="0.2">
      <c r="A6" s="3"/>
      <c r="B6" s="3"/>
      <c r="C6" s="3"/>
      <c r="D6" s="3"/>
      <c r="E6" s="3"/>
    </row>
    <row r="7" spans="1:5" ht="20.100000000000001" customHeight="1" x14ac:dyDescent="0.2">
      <c r="A7" s="419" t="s">
        <v>38</v>
      </c>
      <c r="B7" s="420"/>
      <c r="C7" s="420"/>
      <c r="D7" s="420"/>
      <c r="E7" s="421"/>
    </row>
    <row r="8" spans="1:5" ht="20.100000000000001" customHeight="1" x14ac:dyDescent="0.2">
      <c r="A8" s="422" t="s">
        <v>597</v>
      </c>
      <c r="B8" s="423"/>
      <c r="C8" s="424"/>
      <c r="D8" s="424"/>
      <c r="E8" s="425"/>
    </row>
    <row r="10" spans="1:5" ht="20.100000000000001" customHeight="1" x14ac:dyDescent="0.2">
      <c r="A10" s="430"/>
      <c r="B10" s="431"/>
      <c r="C10" s="50" t="s">
        <v>42</v>
      </c>
      <c r="D10" s="51" t="s">
        <v>39</v>
      </c>
      <c r="E10" s="51" t="s">
        <v>40</v>
      </c>
    </row>
    <row r="11" spans="1:5" ht="20.100000000000001" customHeight="1" x14ac:dyDescent="0.2">
      <c r="A11" s="426" t="s">
        <v>1015</v>
      </c>
      <c r="B11" s="427"/>
      <c r="C11" s="71">
        <f>ROUND(SUBTOTAL(9,C12:C34),2)</f>
        <v>0</v>
      </c>
      <c r="D11" s="12">
        <f>SUBTOTAL(9,D12:D34)</f>
        <v>0</v>
      </c>
      <c r="E11" s="8"/>
    </row>
    <row r="12" spans="1:5" ht="20.100000000000001" customHeight="1" x14ac:dyDescent="0.2">
      <c r="A12" s="432"/>
      <c r="B12" s="433"/>
      <c r="C12" s="95"/>
      <c r="D12" s="11">
        <f t="shared" ref="D12:D24" si="0">IFERROR(C12/GG_Obra,0)</f>
        <v>0</v>
      </c>
      <c r="E12" s="11">
        <f t="shared" ref="E12:E24" si="1">IFERROR(C12/Gastos_Generales_Pesos,0)</f>
        <v>0</v>
      </c>
    </row>
    <row r="13" spans="1:5" ht="20.100000000000001" customHeight="1" x14ac:dyDescent="0.2">
      <c r="A13" s="432"/>
      <c r="B13" s="433"/>
      <c r="C13" s="95"/>
      <c r="D13" s="11">
        <f t="shared" si="0"/>
        <v>0</v>
      </c>
      <c r="E13" s="11">
        <f t="shared" si="1"/>
        <v>0</v>
      </c>
    </row>
    <row r="14" spans="1:5" ht="20.100000000000001" customHeight="1" x14ac:dyDescent="0.2">
      <c r="A14" s="432"/>
      <c r="B14" s="433"/>
      <c r="C14" s="95"/>
      <c r="D14" s="11">
        <f t="shared" si="0"/>
        <v>0</v>
      </c>
      <c r="E14" s="11">
        <f t="shared" si="1"/>
        <v>0</v>
      </c>
    </row>
    <row r="15" spans="1:5" ht="20.100000000000001" customHeight="1" x14ac:dyDescent="0.2">
      <c r="A15" s="432"/>
      <c r="B15" s="433"/>
      <c r="C15" s="95"/>
      <c r="D15" s="11">
        <f t="shared" si="0"/>
        <v>0</v>
      </c>
      <c r="E15" s="11">
        <f t="shared" si="1"/>
        <v>0</v>
      </c>
    </row>
    <row r="16" spans="1:5" ht="20.100000000000001" customHeight="1" x14ac:dyDescent="0.2">
      <c r="A16" s="428"/>
      <c r="B16" s="429"/>
      <c r="C16" s="316"/>
      <c r="D16" s="11">
        <f t="shared" si="0"/>
        <v>0</v>
      </c>
      <c r="E16" s="11">
        <f t="shared" si="1"/>
        <v>0</v>
      </c>
    </row>
    <row r="17" spans="1:5" ht="20.100000000000001" customHeight="1" x14ac:dyDescent="0.2">
      <c r="A17" s="428"/>
      <c r="B17" s="429"/>
      <c r="C17" s="316"/>
      <c r="D17" s="11">
        <f t="shared" si="0"/>
        <v>0</v>
      </c>
      <c r="E17" s="11">
        <f t="shared" si="1"/>
        <v>0</v>
      </c>
    </row>
    <row r="18" spans="1:5" ht="20.100000000000001" customHeight="1" x14ac:dyDescent="0.2">
      <c r="A18" s="428"/>
      <c r="B18" s="429"/>
      <c r="C18" s="316"/>
      <c r="D18" s="11">
        <f t="shared" si="0"/>
        <v>0</v>
      </c>
      <c r="E18" s="11">
        <f t="shared" si="1"/>
        <v>0</v>
      </c>
    </row>
    <row r="19" spans="1:5" ht="20.100000000000001" customHeight="1" x14ac:dyDescent="0.2">
      <c r="A19" s="428"/>
      <c r="B19" s="429"/>
      <c r="C19" s="316"/>
      <c r="D19" s="11">
        <f t="shared" si="0"/>
        <v>0</v>
      </c>
      <c r="E19" s="11">
        <f t="shared" si="1"/>
        <v>0</v>
      </c>
    </row>
    <row r="20" spans="1:5" ht="20.100000000000001" customHeight="1" x14ac:dyDescent="0.2">
      <c r="A20" s="428"/>
      <c r="B20" s="429"/>
      <c r="C20" s="316"/>
      <c r="D20" s="11">
        <f t="shared" si="0"/>
        <v>0</v>
      </c>
      <c r="E20" s="11">
        <f t="shared" si="1"/>
        <v>0</v>
      </c>
    </row>
    <row r="21" spans="1:5" ht="20.100000000000001" customHeight="1" x14ac:dyDescent="0.2">
      <c r="A21" s="428"/>
      <c r="B21" s="429"/>
      <c r="C21" s="316"/>
      <c r="D21" s="11">
        <f t="shared" si="0"/>
        <v>0</v>
      </c>
      <c r="E21" s="11">
        <f t="shared" si="1"/>
        <v>0</v>
      </c>
    </row>
    <row r="22" spans="1:5" ht="20.100000000000001" customHeight="1" x14ac:dyDescent="0.2">
      <c r="A22" s="428"/>
      <c r="B22" s="429"/>
      <c r="C22" s="316"/>
      <c r="D22" s="11">
        <f t="shared" si="0"/>
        <v>0</v>
      </c>
      <c r="E22" s="11">
        <f t="shared" si="1"/>
        <v>0</v>
      </c>
    </row>
    <row r="23" spans="1:5" ht="20.100000000000001" customHeight="1" x14ac:dyDescent="0.2">
      <c r="A23" s="428"/>
      <c r="B23" s="429"/>
      <c r="C23" s="316"/>
      <c r="D23" s="11">
        <f t="shared" si="0"/>
        <v>0</v>
      </c>
      <c r="E23" s="11">
        <f t="shared" si="1"/>
        <v>0</v>
      </c>
    </row>
    <row r="24" spans="1:5" ht="20.100000000000001" customHeight="1" x14ac:dyDescent="0.2">
      <c r="A24" s="428"/>
      <c r="B24" s="429"/>
      <c r="C24" s="316"/>
      <c r="D24" s="11">
        <f t="shared" si="0"/>
        <v>0</v>
      </c>
      <c r="E24" s="11">
        <f t="shared" si="1"/>
        <v>0</v>
      </c>
    </row>
    <row r="25" spans="1:5" ht="20.100000000000001" customHeight="1" x14ac:dyDescent="0.2">
      <c r="A25" s="428"/>
      <c r="B25" s="429"/>
      <c r="C25" s="316"/>
      <c r="D25" s="11">
        <f t="shared" ref="D25:D27" si="2">IFERROR(C25/GG_Obra,0)</f>
        <v>0</v>
      </c>
      <c r="E25" s="11">
        <f t="shared" ref="E25:E27" si="3">IFERROR(C25/Gastos_Generales_Pesos,0)</f>
        <v>0</v>
      </c>
    </row>
    <row r="26" spans="1:5" ht="20.100000000000001" customHeight="1" x14ac:dyDescent="0.2">
      <c r="A26" s="428"/>
      <c r="B26" s="429"/>
      <c r="C26" s="316"/>
      <c r="D26" s="11">
        <f t="shared" si="2"/>
        <v>0</v>
      </c>
      <c r="E26" s="11">
        <f t="shared" si="3"/>
        <v>0</v>
      </c>
    </row>
    <row r="27" spans="1:5" ht="20.100000000000001" customHeight="1" x14ac:dyDescent="0.2">
      <c r="A27" s="428"/>
      <c r="B27" s="429"/>
      <c r="C27" s="316"/>
      <c r="D27" s="11">
        <f t="shared" si="2"/>
        <v>0</v>
      </c>
      <c r="E27" s="11">
        <f t="shared" si="3"/>
        <v>0</v>
      </c>
    </row>
    <row r="28" spans="1:5" ht="20.100000000000001" customHeight="1" x14ac:dyDescent="0.2">
      <c r="A28" s="430"/>
      <c r="B28" s="431"/>
      <c r="C28" s="72"/>
      <c r="D28" s="11">
        <f t="shared" ref="D28" si="4">IFERROR(C28/GG_Obra,0)</f>
        <v>0</v>
      </c>
      <c r="E28" s="11">
        <f t="shared" ref="E28" si="5">IFERROR(C28/Gastos_Generales_Pesos,0)</f>
        <v>0</v>
      </c>
    </row>
    <row r="29" spans="1:5" ht="20.100000000000001" customHeight="1" x14ac:dyDescent="0.2">
      <c r="A29" s="430"/>
      <c r="B29" s="431"/>
      <c r="C29" s="72"/>
      <c r="D29" s="11">
        <f t="shared" ref="D29:D34" si="6">IFERROR(C29/GG_Obra,0)</f>
        <v>0</v>
      </c>
      <c r="E29" s="11">
        <f t="shared" ref="E29:E34" si="7">IFERROR(C29/Gastos_Generales_Pesos,0)</f>
        <v>0</v>
      </c>
    </row>
    <row r="30" spans="1:5" ht="20.100000000000001" customHeight="1" x14ac:dyDescent="0.2">
      <c r="A30" s="430"/>
      <c r="B30" s="431"/>
      <c r="C30" s="72"/>
      <c r="D30" s="11">
        <f t="shared" si="6"/>
        <v>0</v>
      </c>
      <c r="E30" s="11">
        <f t="shared" si="7"/>
        <v>0</v>
      </c>
    </row>
    <row r="31" spans="1:5" ht="20.100000000000001" customHeight="1" x14ac:dyDescent="0.2">
      <c r="A31" s="430"/>
      <c r="B31" s="431"/>
      <c r="C31" s="72"/>
      <c r="D31" s="11">
        <f t="shared" si="6"/>
        <v>0</v>
      </c>
      <c r="E31" s="11">
        <f t="shared" si="7"/>
        <v>0</v>
      </c>
    </row>
    <row r="32" spans="1:5" ht="20.100000000000001" customHeight="1" x14ac:dyDescent="0.2">
      <c r="A32" s="430"/>
      <c r="B32" s="431"/>
      <c r="C32" s="72"/>
      <c r="D32" s="11">
        <f t="shared" si="6"/>
        <v>0</v>
      </c>
      <c r="E32" s="11">
        <f t="shared" si="7"/>
        <v>0</v>
      </c>
    </row>
    <row r="33" spans="1:5" ht="20.100000000000001" customHeight="1" x14ac:dyDescent="0.2">
      <c r="A33" s="430"/>
      <c r="B33" s="431"/>
      <c r="C33" s="72"/>
      <c r="D33" s="11">
        <f t="shared" si="6"/>
        <v>0</v>
      </c>
      <c r="E33" s="11">
        <f t="shared" si="7"/>
        <v>0</v>
      </c>
    </row>
    <row r="34" spans="1:5" ht="20.100000000000001" customHeight="1" x14ac:dyDescent="0.2">
      <c r="A34" s="430"/>
      <c r="B34" s="431"/>
      <c r="C34" s="72"/>
      <c r="D34" s="11">
        <f t="shared" si="6"/>
        <v>0</v>
      </c>
      <c r="E34" s="11">
        <f t="shared" si="7"/>
        <v>0</v>
      </c>
    </row>
    <row r="35" spans="1:5" ht="20.100000000000001" customHeight="1" x14ac:dyDescent="0.2">
      <c r="A35" s="52"/>
      <c r="E35" s="53"/>
    </row>
    <row r="36" spans="1:5" ht="20.100000000000001" customHeight="1" x14ac:dyDescent="0.2">
      <c r="A36" s="426" t="s">
        <v>41</v>
      </c>
      <c r="B36" s="427"/>
      <c r="C36" s="71">
        <f>ROUND(SUBTOTAL(9,C37:C46),2)</f>
        <v>0</v>
      </c>
      <c r="D36" s="49">
        <f>SUBTOTAL(9,D37:D53)</f>
        <v>0</v>
      </c>
      <c r="E36" s="53"/>
    </row>
    <row r="37" spans="1:5" ht="20.100000000000001" customHeight="1" x14ac:dyDescent="0.2">
      <c r="A37" s="430"/>
      <c r="B37" s="431"/>
      <c r="C37" s="94"/>
      <c r="D37" s="11">
        <f t="shared" ref="D37:D39" si="8">IFERROR(C37/GG_Empresa,0)</f>
        <v>0</v>
      </c>
      <c r="E37" s="11">
        <f t="shared" ref="E37:E39" si="9">IFERROR(C37/Gastos_Generales_Pesos,0)</f>
        <v>0</v>
      </c>
    </row>
    <row r="38" spans="1:5" ht="20.100000000000001" customHeight="1" x14ac:dyDescent="0.2">
      <c r="A38" s="430"/>
      <c r="B38" s="431"/>
      <c r="C38" s="94"/>
      <c r="D38" s="11">
        <f t="shared" si="8"/>
        <v>0</v>
      </c>
      <c r="E38" s="11">
        <f t="shared" si="9"/>
        <v>0</v>
      </c>
    </row>
    <row r="39" spans="1:5" ht="20.100000000000001" customHeight="1" x14ac:dyDescent="0.2">
      <c r="A39" s="430"/>
      <c r="B39" s="431"/>
      <c r="C39" s="94"/>
      <c r="D39" s="11">
        <f t="shared" si="8"/>
        <v>0</v>
      </c>
      <c r="E39" s="11">
        <f t="shared" si="9"/>
        <v>0</v>
      </c>
    </row>
    <row r="40" spans="1:5" ht="20.100000000000001" customHeight="1" x14ac:dyDescent="0.2">
      <c r="A40" s="430"/>
      <c r="B40" s="431"/>
      <c r="C40" s="94"/>
      <c r="D40" s="11">
        <f t="shared" ref="D40:D46" si="10">IFERROR(C40/GG_Empresa,0)</f>
        <v>0</v>
      </c>
      <c r="E40" s="11">
        <f t="shared" ref="E40:E46" si="11">IFERROR(C40/Gastos_Generales_Pesos,0)</f>
        <v>0</v>
      </c>
    </row>
    <row r="41" spans="1:5" ht="20.100000000000001" customHeight="1" x14ac:dyDescent="0.2">
      <c r="A41" s="430"/>
      <c r="B41" s="431"/>
      <c r="C41" s="94"/>
      <c r="D41" s="11">
        <f t="shared" ref="D41:D45" si="12">IFERROR(C41/GG_Empresa,0)</f>
        <v>0</v>
      </c>
      <c r="E41" s="11">
        <f t="shared" ref="E41:E45" si="13">IFERROR(C41/Gastos_Generales_Pesos,0)</f>
        <v>0</v>
      </c>
    </row>
    <row r="42" spans="1:5" ht="20.100000000000001" customHeight="1" x14ac:dyDescent="0.2">
      <c r="A42" s="430"/>
      <c r="B42" s="431"/>
      <c r="C42" s="94"/>
      <c r="D42" s="11">
        <f t="shared" si="12"/>
        <v>0</v>
      </c>
      <c r="E42" s="11">
        <f t="shared" si="13"/>
        <v>0</v>
      </c>
    </row>
    <row r="43" spans="1:5" ht="20.100000000000001" customHeight="1" x14ac:dyDescent="0.2">
      <c r="A43" s="430"/>
      <c r="B43" s="431"/>
      <c r="C43" s="94"/>
      <c r="D43" s="11">
        <f t="shared" si="12"/>
        <v>0</v>
      </c>
      <c r="E43" s="11">
        <f t="shared" si="13"/>
        <v>0</v>
      </c>
    </row>
    <row r="44" spans="1:5" ht="20.100000000000001" customHeight="1" x14ac:dyDescent="0.2">
      <c r="A44" s="430"/>
      <c r="B44" s="431"/>
      <c r="C44" s="94"/>
      <c r="D44" s="11">
        <f t="shared" si="12"/>
        <v>0</v>
      </c>
      <c r="E44" s="11">
        <f t="shared" si="13"/>
        <v>0</v>
      </c>
    </row>
    <row r="45" spans="1:5" ht="20.100000000000001" customHeight="1" x14ac:dyDescent="0.2">
      <c r="A45" s="430"/>
      <c r="B45" s="431"/>
      <c r="C45" s="94"/>
      <c r="D45" s="11">
        <f t="shared" si="12"/>
        <v>0</v>
      </c>
      <c r="E45" s="11">
        <f t="shared" si="13"/>
        <v>0</v>
      </c>
    </row>
    <row r="46" spans="1:5" ht="20.100000000000001" customHeight="1" x14ac:dyDescent="0.2">
      <c r="A46" s="430"/>
      <c r="B46" s="431"/>
      <c r="C46" s="94"/>
      <c r="D46" s="11">
        <f t="shared" si="10"/>
        <v>0</v>
      </c>
      <c r="E46" s="11">
        <f t="shared" si="11"/>
        <v>0</v>
      </c>
    </row>
    <row r="47" spans="1:5" ht="20.100000000000001" customHeight="1" x14ac:dyDescent="0.2">
      <c r="A47" s="52"/>
      <c r="E47" s="53"/>
    </row>
    <row r="48" spans="1:5" ht="20.100000000000001" customHeight="1" x14ac:dyDescent="0.2">
      <c r="A48" s="426" t="s">
        <v>598</v>
      </c>
      <c r="B48" s="427"/>
      <c r="C48" s="71">
        <f>ROUND(SUBTOTAL(9,C11:C46),2)</f>
        <v>0</v>
      </c>
      <c r="D48" s="54"/>
      <c r="E48" s="55">
        <f>SUBTOTAL(9,E11:E46)</f>
        <v>0</v>
      </c>
    </row>
  </sheetData>
  <mergeCells count="39">
    <mergeCell ref="A46:B46"/>
    <mergeCell ref="A48:B48"/>
    <mergeCell ref="A36:B36"/>
    <mergeCell ref="A29:B29"/>
    <mergeCell ref="A30:B30"/>
    <mergeCell ref="A31:B31"/>
    <mergeCell ref="A32:B32"/>
    <mergeCell ref="A33:B33"/>
    <mergeCell ref="A37:B37"/>
    <mergeCell ref="A38:B38"/>
    <mergeCell ref="A39:B39"/>
    <mergeCell ref="A40:B40"/>
    <mergeCell ref="A41:B41"/>
    <mergeCell ref="A42:B42"/>
    <mergeCell ref="A43:B43"/>
    <mergeCell ref="A44:B44"/>
    <mergeCell ref="A45:B45"/>
    <mergeCell ref="A22:B22"/>
    <mergeCell ref="A23:B23"/>
    <mergeCell ref="A17:B17"/>
    <mergeCell ref="A18:B18"/>
    <mergeCell ref="A34:B34"/>
    <mergeCell ref="A24:B24"/>
    <mergeCell ref="A25:B25"/>
    <mergeCell ref="A26:B26"/>
    <mergeCell ref="A27:B27"/>
    <mergeCell ref="A28:B28"/>
    <mergeCell ref="A19:B19"/>
    <mergeCell ref="A7:E7"/>
    <mergeCell ref="A8:E8"/>
    <mergeCell ref="A11:B11"/>
    <mergeCell ref="A20:B20"/>
    <mergeCell ref="A21:B21"/>
    <mergeCell ref="A10:B10"/>
    <mergeCell ref="A12:B12"/>
    <mergeCell ref="A13:B13"/>
    <mergeCell ref="A14:B14"/>
    <mergeCell ref="A15:B15"/>
    <mergeCell ref="A16:B16"/>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6" sqref="C6"/>
    </sheetView>
  </sheetViews>
  <sheetFormatPr baseColWidth="10" defaultColWidth="11.42578125" defaultRowHeight="12" x14ac:dyDescent="0.2"/>
  <cols>
    <col min="1" max="1" width="46.42578125" style="60" customWidth="1"/>
    <col min="2" max="2" width="11.42578125" style="62"/>
    <col min="3" max="3" width="20.42578125" style="60" bestFit="1" customWidth="1"/>
    <col min="4" max="4" width="19" style="60" customWidth="1"/>
    <col min="5" max="5" width="43.7109375" style="60" customWidth="1"/>
    <col min="6" max="8" width="11.42578125" style="60"/>
    <col min="9" max="9" width="24.7109375" style="60" bestFit="1" customWidth="1"/>
    <col min="10" max="16384" width="11.42578125" style="60"/>
  </cols>
  <sheetData>
    <row r="1" spans="1:5" x14ac:dyDescent="0.2">
      <c r="A1" s="59" t="s">
        <v>1002</v>
      </c>
    </row>
    <row r="3" spans="1:5" s="62" customFormat="1" ht="12.75" thickBot="1" x14ac:dyDescent="0.25">
      <c r="A3" s="61" t="s">
        <v>1014</v>
      </c>
      <c r="B3" s="61" t="s">
        <v>1</v>
      </c>
      <c r="C3" s="61" t="s">
        <v>1001</v>
      </c>
      <c r="D3" s="61" t="s">
        <v>995</v>
      </c>
      <c r="E3" s="61" t="s">
        <v>996</v>
      </c>
    </row>
    <row r="4" spans="1:5" ht="12.75" thickBot="1" x14ac:dyDescent="0.25">
      <c r="A4" s="434" t="s">
        <v>1222</v>
      </c>
      <c r="B4" s="435"/>
      <c r="C4" s="435"/>
      <c r="D4" s="435"/>
      <c r="E4" s="436"/>
    </row>
    <row r="5" spans="1:5" x14ac:dyDescent="0.2">
      <c r="A5" s="63" t="s">
        <v>607</v>
      </c>
      <c r="B5" s="61" t="s">
        <v>1223</v>
      </c>
      <c r="C5" s="296"/>
      <c r="D5" s="63" t="s">
        <v>1000</v>
      </c>
      <c r="E5" s="63" t="str">
        <f t="shared" ref="E5:E11" si="0">IFERROR(VLOOKUP(D5,Tabla_Indices,5,FALSE),"")</f>
        <v>Oficial Especializado</v>
      </c>
    </row>
    <row r="6" spans="1:5" x14ac:dyDescent="0.2">
      <c r="A6" s="63" t="s">
        <v>998</v>
      </c>
      <c r="B6" s="61" t="s">
        <v>1223</v>
      </c>
      <c r="C6" s="296"/>
      <c r="D6" s="63" t="s">
        <v>999</v>
      </c>
      <c r="E6" s="63" t="str">
        <f t="shared" si="0"/>
        <v xml:space="preserve">Oficial </v>
      </c>
    </row>
    <row r="7" spans="1:5" x14ac:dyDescent="0.2">
      <c r="A7" s="63" t="s">
        <v>609</v>
      </c>
      <c r="B7" s="61" t="s">
        <v>1223</v>
      </c>
      <c r="C7" s="296"/>
      <c r="D7" s="63" t="s">
        <v>997</v>
      </c>
      <c r="E7" s="63" t="str">
        <f t="shared" si="0"/>
        <v>Ayudante</v>
      </c>
    </row>
    <row r="8" spans="1:5" x14ac:dyDescent="0.2">
      <c r="A8" s="63" t="s">
        <v>1224</v>
      </c>
      <c r="B8" s="61" t="s">
        <v>1223</v>
      </c>
      <c r="C8" s="296"/>
      <c r="D8" s="63" t="s">
        <v>1000</v>
      </c>
      <c r="E8" s="63" t="str">
        <f t="shared" si="0"/>
        <v>Oficial Especializado</v>
      </c>
    </row>
    <row r="9" spans="1:5" x14ac:dyDescent="0.2">
      <c r="A9" s="63" t="s">
        <v>1225</v>
      </c>
      <c r="B9" s="61" t="s">
        <v>1223</v>
      </c>
      <c r="C9" s="296"/>
      <c r="D9" s="63" t="s">
        <v>999</v>
      </c>
      <c r="E9" s="63" t="str">
        <f t="shared" si="0"/>
        <v xml:space="preserve">Oficial </v>
      </c>
    </row>
    <row r="10" spans="1:5" x14ac:dyDescent="0.2">
      <c r="A10" s="63" t="s">
        <v>1226</v>
      </c>
      <c r="B10" s="61" t="s">
        <v>1223</v>
      </c>
      <c r="C10" s="296"/>
      <c r="D10" s="63" t="s">
        <v>997</v>
      </c>
      <c r="E10" s="63" t="str">
        <f t="shared" si="0"/>
        <v>Ayudante</v>
      </c>
    </row>
    <row r="11" spans="1:5" ht="12.75" thickBot="1" x14ac:dyDescent="0.25">
      <c r="A11" s="63" t="s">
        <v>1227</v>
      </c>
      <c r="B11" s="61" t="s">
        <v>1228</v>
      </c>
      <c r="C11" s="296"/>
      <c r="D11" s="63" t="s">
        <v>1000</v>
      </c>
      <c r="E11" s="297" t="str">
        <f t="shared" si="0"/>
        <v>Oficial Especializado</v>
      </c>
    </row>
    <row r="12" spans="1:5" ht="12.75" thickBot="1" x14ac:dyDescent="0.25">
      <c r="A12" s="434" t="s">
        <v>1229</v>
      </c>
      <c r="B12" s="435"/>
      <c r="C12" s="435"/>
      <c r="D12" s="435"/>
      <c r="E12" s="436"/>
    </row>
    <row r="13" spans="1:5" x14ac:dyDescent="0.2">
      <c r="A13" s="63" t="s">
        <v>331</v>
      </c>
      <c r="B13" s="61" t="s">
        <v>1230</v>
      </c>
      <c r="C13" s="298"/>
      <c r="D13" s="63" t="s">
        <v>1231</v>
      </c>
      <c r="E13" s="63" t="str">
        <f t="shared" ref="E13:E22" si="1">IFERROR(VLOOKUP(D13,Tabla_Indices,5,FALSE),"")</f>
        <v>Camión volcador</v>
      </c>
    </row>
    <row r="14" spans="1:5" x14ac:dyDescent="0.2">
      <c r="A14" s="63" t="s">
        <v>1232</v>
      </c>
      <c r="B14" s="61" t="s">
        <v>1230</v>
      </c>
      <c r="C14" s="298"/>
      <c r="D14" s="63" t="s">
        <v>1231</v>
      </c>
      <c r="E14" s="63" t="str">
        <f t="shared" si="1"/>
        <v>Camión volcador</v>
      </c>
    </row>
    <row r="15" spans="1:5" x14ac:dyDescent="0.2">
      <c r="A15" s="63" t="s">
        <v>1233</v>
      </c>
      <c r="B15" s="61" t="s">
        <v>1230</v>
      </c>
      <c r="C15" s="298"/>
      <c r="D15" s="63" t="s">
        <v>1234</v>
      </c>
      <c r="E15" s="63" t="str">
        <f t="shared" si="1"/>
        <v>Vibrador a péndulo</v>
      </c>
    </row>
    <row r="16" spans="1:5" x14ac:dyDescent="0.2">
      <c r="A16" s="63" t="s">
        <v>1235</v>
      </c>
      <c r="B16" s="61" t="s">
        <v>1230</v>
      </c>
      <c r="C16" s="298"/>
      <c r="D16" s="63" t="s">
        <v>1236</v>
      </c>
      <c r="E16" s="63" t="str">
        <f t="shared" si="1"/>
        <v xml:space="preserve">Herramientas de mano                                                   </v>
      </c>
    </row>
    <row r="17" spans="1:5" x14ac:dyDescent="0.2">
      <c r="A17" s="63" t="s">
        <v>1237</v>
      </c>
      <c r="B17" s="61" t="s">
        <v>1230</v>
      </c>
      <c r="C17" s="298"/>
      <c r="D17" s="63" t="s">
        <v>1238</v>
      </c>
      <c r="E17" s="63" t="str">
        <f t="shared" si="1"/>
        <v>Pluma 300 Kg.</v>
      </c>
    </row>
    <row r="18" spans="1:5" x14ac:dyDescent="0.2">
      <c r="A18" s="63" t="s">
        <v>1239</v>
      </c>
      <c r="B18" s="61" t="s">
        <v>1230</v>
      </c>
      <c r="C18" s="298"/>
      <c r="D18" s="63" t="s">
        <v>1240</v>
      </c>
      <c r="E18" s="63" t="str">
        <f t="shared" si="1"/>
        <v>Alquiler de retroexcavadora</v>
      </c>
    </row>
    <row r="19" spans="1:5" ht="12.75" x14ac:dyDescent="0.2">
      <c r="A19" s="299" t="s">
        <v>1241</v>
      </c>
      <c r="B19" s="61" t="s">
        <v>1230</v>
      </c>
      <c r="C19" s="298"/>
      <c r="D19" s="63" t="s">
        <v>1231</v>
      </c>
      <c r="E19" s="63" t="str">
        <f t="shared" si="1"/>
        <v>Camión volcador</v>
      </c>
    </row>
    <row r="20" spans="1:5" ht="12.75" x14ac:dyDescent="0.2">
      <c r="A20" s="299" t="s">
        <v>333</v>
      </c>
      <c r="B20" s="61" t="s">
        <v>1230</v>
      </c>
      <c r="C20" s="298"/>
      <c r="D20" s="63" t="s">
        <v>1242</v>
      </c>
      <c r="E20" s="63" t="str">
        <f t="shared" si="1"/>
        <v>Alquiler de camioneta</v>
      </c>
    </row>
    <row r="21" spans="1:5" x14ac:dyDescent="0.2">
      <c r="A21" s="63" t="s">
        <v>1243</v>
      </c>
      <c r="B21" s="61" t="s">
        <v>1228</v>
      </c>
      <c r="C21" s="298"/>
      <c r="D21" s="63" t="s">
        <v>1238</v>
      </c>
      <c r="E21" s="63" t="str">
        <f t="shared" si="1"/>
        <v>Pluma 300 Kg.</v>
      </c>
    </row>
    <row r="22" spans="1:5" ht="12.75" x14ac:dyDescent="0.2">
      <c r="A22" s="299" t="s">
        <v>1244</v>
      </c>
      <c r="B22" s="300" t="s">
        <v>1228</v>
      </c>
      <c r="C22" s="301"/>
      <c r="D22" s="63" t="s">
        <v>1236</v>
      </c>
      <c r="E22" s="63" t="str">
        <f t="shared" si="1"/>
        <v xml:space="preserve">Herramientas de mano                                                   </v>
      </c>
    </row>
    <row r="23" spans="1:5" x14ac:dyDescent="0.2">
      <c r="A23" s="63"/>
      <c r="B23" s="61"/>
      <c r="C23" s="64"/>
      <c r="D23" s="63"/>
      <c r="E23" s="63" t="str">
        <f t="shared" ref="E23:E25" si="2">IFERROR(VLOOKUP(D23,Tabla_Indices,5,FALSE),"")</f>
        <v/>
      </c>
    </row>
    <row r="24" spans="1:5" x14ac:dyDescent="0.2">
      <c r="A24" s="63"/>
      <c r="B24" s="61"/>
      <c r="C24" s="64"/>
      <c r="D24" s="63"/>
      <c r="E24" s="63" t="str">
        <f t="shared" si="2"/>
        <v/>
      </c>
    </row>
    <row r="25" spans="1:5" ht="12.75" thickBot="1" x14ac:dyDescent="0.25">
      <c r="A25" s="63"/>
      <c r="B25" s="61"/>
      <c r="C25" s="64"/>
      <c r="D25" s="63"/>
      <c r="E25" s="63" t="str">
        <f t="shared" si="2"/>
        <v/>
      </c>
    </row>
    <row r="26" spans="1:5" ht="12.75" thickBot="1" x14ac:dyDescent="0.25">
      <c r="A26" s="434" t="s">
        <v>1245</v>
      </c>
      <c r="B26" s="435"/>
      <c r="C26" s="435"/>
      <c r="D26" s="435"/>
      <c r="E26" s="436"/>
    </row>
    <row r="27" spans="1:5" x14ac:dyDescent="0.2">
      <c r="A27" s="63" t="s">
        <v>1246</v>
      </c>
      <c r="B27" s="61" t="s">
        <v>4</v>
      </c>
      <c r="C27" s="298"/>
      <c r="D27" s="63" t="s">
        <v>1247</v>
      </c>
      <c r="E27" s="63" t="str">
        <f t="shared" ref="E27:E90" si="3">IFERROR(VLOOKUP(D27,Tabla_Indices,5,FALSE),"")</f>
        <v xml:space="preserve">Motores eléctricos                                                     </v>
      </c>
    </row>
    <row r="28" spans="1:5" x14ac:dyDescent="0.2">
      <c r="A28" s="63" t="s">
        <v>54</v>
      </c>
      <c r="B28" s="61" t="s">
        <v>1248</v>
      </c>
      <c r="C28" s="298"/>
      <c r="D28" s="63" t="s">
        <v>1249</v>
      </c>
      <c r="E28" s="63" t="str">
        <f t="shared" si="3"/>
        <v>Adhesivo para pisos y revestimientos cerámicos</v>
      </c>
    </row>
    <row r="29" spans="1:5" x14ac:dyDescent="0.2">
      <c r="A29" s="63" t="s">
        <v>54</v>
      </c>
      <c r="B29" s="61" t="s">
        <v>1248</v>
      </c>
      <c r="C29" s="298"/>
      <c r="D29" s="63" t="s">
        <v>1249</v>
      </c>
      <c r="E29" s="63" t="str">
        <f t="shared" si="3"/>
        <v>Adhesivo para pisos y revestimientos cerámicos</v>
      </c>
    </row>
    <row r="30" spans="1:5" x14ac:dyDescent="0.2">
      <c r="A30" s="63" t="s">
        <v>1250</v>
      </c>
      <c r="B30" s="61" t="s">
        <v>1251</v>
      </c>
      <c r="C30" s="298"/>
      <c r="D30" s="63" t="s">
        <v>1252</v>
      </c>
      <c r="E30" s="63" t="str">
        <f t="shared" si="3"/>
        <v xml:space="preserve">Alambres de acero                                                      </v>
      </c>
    </row>
    <row r="31" spans="1:5" x14ac:dyDescent="0.2">
      <c r="A31" s="63" t="s">
        <v>1253</v>
      </c>
      <c r="B31" s="61" t="s">
        <v>4</v>
      </c>
      <c r="C31" s="298"/>
      <c r="D31" s="63" t="s">
        <v>1254</v>
      </c>
      <c r="E31" s="63" t="str">
        <f t="shared" si="3"/>
        <v>Iluminación de emergencia</v>
      </c>
    </row>
    <row r="32" spans="1:5" x14ac:dyDescent="0.2">
      <c r="A32" s="63" t="s">
        <v>1253</v>
      </c>
      <c r="B32" s="61" t="s">
        <v>4</v>
      </c>
      <c r="C32" s="298"/>
      <c r="D32" s="63" t="s">
        <v>1254</v>
      </c>
      <c r="E32" s="63" t="str">
        <f t="shared" si="3"/>
        <v>Iluminación de emergencia</v>
      </c>
    </row>
    <row r="33" spans="1:5" x14ac:dyDescent="0.2">
      <c r="A33" s="63" t="s">
        <v>1255</v>
      </c>
      <c r="B33" s="61" t="s">
        <v>985</v>
      </c>
      <c r="C33" s="298"/>
      <c r="D33" s="63" t="s">
        <v>1256</v>
      </c>
      <c r="E33" s="63" t="str">
        <f t="shared" si="3"/>
        <v>Anafe a gas</v>
      </c>
    </row>
    <row r="34" spans="1:5" x14ac:dyDescent="0.2">
      <c r="A34" s="63" t="s">
        <v>1255</v>
      </c>
      <c r="B34" s="61" t="s">
        <v>985</v>
      </c>
      <c r="C34" s="298"/>
      <c r="D34" s="63" t="s">
        <v>1256</v>
      </c>
      <c r="E34" s="63" t="str">
        <f t="shared" si="3"/>
        <v>Anafe a gas</v>
      </c>
    </row>
    <row r="35" spans="1:5" x14ac:dyDescent="0.2">
      <c r="A35" s="63" t="s">
        <v>1257</v>
      </c>
      <c r="B35" s="61" t="s">
        <v>4</v>
      </c>
      <c r="C35" s="298"/>
      <c r="D35" s="63" t="s">
        <v>1256</v>
      </c>
      <c r="E35" s="63" t="str">
        <f t="shared" si="3"/>
        <v>Anafe a gas</v>
      </c>
    </row>
    <row r="36" spans="1:5" x14ac:dyDescent="0.2">
      <c r="A36" s="63" t="s">
        <v>1257</v>
      </c>
      <c r="B36" s="61" t="s">
        <v>1258</v>
      </c>
      <c r="C36" s="298"/>
      <c r="D36" s="63" t="s">
        <v>1256</v>
      </c>
      <c r="E36" s="63" t="str">
        <f t="shared" si="3"/>
        <v>Anafe a gas</v>
      </c>
    </row>
    <row r="37" spans="1:5" x14ac:dyDescent="0.2">
      <c r="A37" s="63" t="s">
        <v>1259</v>
      </c>
      <c r="B37" s="61" t="s">
        <v>4</v>
      </c>
      <c r="C37" s="298"/>
      <c r="D37" s="63" t="s">
        <v>1247</v>
      </c>
      <c r="E37" s="63" t="str">
        <f t="shared" si="3"/>
        <v xml:space="preserve">Motores eléctricos                                                     </v>
      </c>
    </row>
    <row r="38" spans="1:5" x14ac:dyDescent="0.2">
      <c r="A38" s="63" t="s">
        <v>1259</v>
      </c>
      <c r="B38" s="61" t="s">
        <v>4</v>
      </c>
      <c r="C38" s="298"/>
      <c r="D38" s="63" t="s">
        <v>1247</v>
      </c>
      <c r="E38" s="63" t="str">
        <f t="shared" si="3"/>
        <v xml:space="preserve">Motores eléctricos                                                     </v>
      </c>
    </row>
    <row r="39" spans="1:5" x14ac:dyDescent="0.2">
      <c r="A39" s="63" t="s">
        <v>1260</v>
      </c>
      <c r="B39" s="61" t="s">
        <v>6</v>
      </c>
      <c r="C39" s="298"/>
      <c r="D39" s="63" t="s">
        <v>1217</v>
      </c>
      <c r="E39" s="63" t="str">
        <f t="shared" si="3"/>
        <v xml:space="preserve">Mosaico granítico          </v>
      </c>
    </row>
    <row r="40" spans="1:5" x14ac:dyDescent="0.2">
      <c r="A40" s="63" t="s">
        <v>1261</v>
      </c>
      <c r="B40" s="61" t="s">
        <v>605</v>
      </c>
      <c r="C40" s="298"/>
      <c r="D40" s="63" t="s">
        <v>1262</v>
      </c>
      <c r="E40" s="63" t="str">
        <f t="shared" si="3"/>
        <v xml:space="preserve">Hormigón                                                               </v>
      </c>
    </row>
    <row r="41" spans="1:5" x14ac:dyDescent="0.2">
      <c r="A41" s="63" t="s">
        <v>1261</v>
      </c>
      <c r="B41" s="61" t="s">
        <v>605</v>
      </c>
      <c r="C41" s="298"/>
      <c r="D41" s="63" t="s">
        <v>1262</v>
      </c>
      <c r="E41" s="63" t="str">
        <f t="shared" si="3"/>
        <v xml:space="preserve">Hormigón                                                               </v>
      </c>
    </row>
    <row r="42" spans="1:5" x14ac:dyDescent="0.2">
      <c r="A42" s="63" t="s">
        <v>1263</v>
      </c>
      <c r="B42" s="61" t="s">
        <v>4</v>
      </c>
      <c r="C42" s="298"/>
      <c r="D42" s="63" t="s">
        <v>1216</v>
      </c>
      <c r="E42" s="63" t="str">
        <f t="shared" si="3"/>
        <v>Gastos generales</v>
      </c>
    </row>
    <row r="43" spans="1:5" x14ac:dyDescent="0.2">
      <c r="A43" s="63" t="s">
        <v>1264</v>
      </c>
      <c r="B43" s="61" t="s">
        <v>5</v>
      </c>
      <c r="C43" s="298"/>
      <c r="D43" s="63" t="s">
        <v>1003</v>
      </c>
      <c r="E43" s="63" t="str">
        <f t="shared" si="3"/>
        <v>Arena clasificada lavada</v>
      </c>
    </row>
    <row r="44" spans="1:5" x14ac:dyDescent="0.2">
      <c r="A44" s="63" t="s">
        <v>1264</v>
      </c>
      <c r="B44" s="61" t="s">
        <v>5</v>
      </c>
      <c r="C44" s="298"/>
      <c r="D44" s="63" t="s">
        <v>1003</v>
      </c>
      <c r="E44" s="63" t="str">
        <f t="shared" si="3"/>
        <v>Arena clasificada lavada</v>
      </c>
    </row>
    <row r="45" spans="1:5" x14ac:dyDescent="0.2">
      <c r="A45" s="63" t="s">
        <v>1265</v>
      </c>
      <c r="B45" s="61" t="s">
        <v>5</v>
      </c>
      <c r="C45" s="298"/>
      <c r="D45" s="63" t="s">
        <v>1003</v>
      </c>
      <c r="E45" s="63" t="str">
        <f t="shared" si="3"/>
        <v>Arena clasificada lavada</v>
      </c>
    </row>
    <row r="46" spans="1:5" x14ac:dyDescent="0.2">
      <c r="A46" s="63" t="s">
        <v>1265</v>
      </c>
      <c r="B46" s="61" t="s">
        <v>5</v>
      </c>
      <c r="C46" s="298"/>
      <c r="D46" s="63" t="s">
        <v>1003</v>
      </c>
      <c r="E46" s="63" t="str">
        <f t="shared" si="3"/>
        <v>Arena clasificada lavada</v>
      </c>
    </row>
    <row r="47" spans="1:5" x14ac:dyDescent="0.2">
      <c r="A47" s="63" t="s">
        <v>1266</v>
      </c>
      <c r="B47" s="61" t="s">
        <v>1258</v>
      </c>
      <c r="C47" s="298"/>
      <c r="D47" s="63" t="s">
        <v>1267</v>
      </c>
      <c r="E47" s="63" t="str">
        <f t="shared" si="3"/>
        <v xml:space="preserve">Maderas terciadas fenólicas                                            </v>
      </c>
    </row>
    <row r="48" spans="1:5" x14ac:dyDescent="0.2">
      <c r="A48" s="63" t="s">
        <v>1268</v>
      </c>
      <c r="B48" s="61" t="s">
        <v>1258</v>
      </c>
      <c r="C48" s="298"/>
      <c r="D48" s="63" t="s">
        <v>1269</v>
      </c>
      <c r="E48" s="63" t="str">
        <f t="shared" si="3"/>
        <v>Artefacto de iluminación</v>
      </c>
    </row>
    <row r="49" spans="1:5" x14ac:dyDescent="0.2">
      <c r="A49" s="63" t="s">
        <v>1268</v>
      </c>
      <c r="B49" s="61" t="s">
        <v>4</v>
      </c>
      <c r="C49" s="298"/>
      <c r="D49" s="63" t="s">
        <v>1269</v>
      </c>
      <c r="E49" s="63" t="str">
        <f t="shared" si="3"/>
        <v>Artefacto de iluminación</v>
      </c>
    </row>
    <row r="50" spans="1:5" x14ac:dyDescent="0.2">
      <c r="A50" s="63" t="s">
        <v>1270</v>
      </c>
      <c r="B50" s="61" t="s">
        <v>4</v>
      </c>
      <c r="C50" s="298"/>
      <c r="D50" s="63" t="s">
        <v>1271</v>
      </c>
      <c r="E50" s="63" t="str">
        <f t="shared" si="3"/>
        <v>Productos químicos</v>
      </c>
    </row>
    <row r="51" spans="1:5" x14ac:dyDescent="0.2">
      <c r="A51" s="63" t="s">
        <v>1270</v>
      </c>
      <c r="B51" s="61" t="s">
        <v>4</v>
      </c>
      <c r="C51" s="298"/>
      <c r="D51" s="63" t="s">
        <v>1271</v>
      </c>
      <c r="E51" s="63" t="str">
        <f t="shared" si="3"/>
        <v>Productos químicos</v>
      </c>
    </row>
    <row r="52" spans="1:5" x14ac:dyDescent="0.2">
      <c r="A52" s="63" t="s">
        <v>1272</v>
      </c>
      <c r="B52" s="61" t="s">
        <v>4</v>
      </c>
      <c r="C52" s="298"/>
      <c r="D52" s="63" t="s">
        <v>1273</v>
      </c>
      <c r="E52" s="63" t="str">
        <f t="shared" si="3"/>
        <v xml:space="preserve">Transformadores                                                        </v>
      </c>
    </row>
    <row r="53" spans="1:5" x14ac:dyDescent="0.2">
      <c r="A53" s="63" t="s">
        <v>1272</v>
      </c>
      <c r="B53" s="61" t="s">
        <v>4</v>
      </c>
      <c r="C53" s="298"/>
      <c r="D53" s="63" t="s">
        <v>1273</v>
      </c>
      <c r="E53" s="63" t="str">
        <f t="shared" si="3"/>
        <v xml:space="preserve">Transformadores                                                        </v>
      </c>
    </row>
    <row r="54" spans="1:5" x14ac:dyDescent="0.2">
      <c r="A54" s="63" t="s">
        <v>1274</v>
      </c>
      <c r="B54" s="61" t="s">
        <v>4</v>
      </c>
      <c r="C54" s="298"/>
      <c r="D54" s="63" t="s">
        <v>1275</v>
      </c>
      <c r="E54" s="63" t="str">
        <f t="shared" si="3"/>
        <v xml:space="preserve">Chapas de hierro/acero                                               </v>
      </c>
    </row>
    <row r="55" spans="1:5" x14ac:dyDescent="0.2">
      <c r="A55" s="63" t="s">
        <v>1274</v>
      </c>
      <c r="B55" s="61" t="s">
        <v>4</v>
      </c>
      <c r="C55" s="298"/>
      <c r="D55" s="63" t="s">
        <v>1275</v>
      </c>
      <c r="E55" s="63" t="str">
        <f t="shared" si="3"/>
        <v xml:space="preserve">Chapas de hierro/acero                                               </v>
      </c>
    </row>
    <row r="56" spans="1:5" x14ac:dyDescent="0.2">
      <c r="A56" s="63" t="s">
        <v>1276</v>
      </c>
      <c r="B56" s="61" t="s">
        <v>4</v>
      </c>
      <c r="C56" s="298"/>
      <c r="D56" s="63" t="s">
        <v>1277</v>
      </c>
      <c r="E56" s="63" t="str">
        <f t="shared" si="3"/>
        <v>Casilla para obrador</v>
      </c>
    </row>
    <row r="57" spans="1:5" x14ac:dyDescent="0.2">
      <c r="A57" s="63" t="s">
        <v>1276</v>
      </c>
      <c r="B57" s="61" t="s">
        <v>4</v>
      </c>
      <c r="C57" s="298"/>
      <c r="D57" s="63" t="s">
        <v>1277</v>
      </c>
      <c r="E57" s="63" t="str">
        <f t="shared" si="3"/>
        <v>Casilla para obrador</v>
      </c>
    </row>
    <row r="58" spans="1:5" x14ac:dyDescent="0.2">
      <c r="A58" s="63" t="s">
        <v>1278</v>
      </c>
      <c r="B58" s="61" t="s">
        <v>4</v>
      </c>
      <c r="C58" s="298"/>
      <c r="D58" s="63" t="s">
        <v>1279</v>
      </c>
      <c r="E58" s="63" t="str">
        <f t="shared" si="3"/>
        <v xml:space="preserve">Chapas metálicas                                                       </v>
      </c>
    </row>
    <row r="59" spans="1:5" x14ac:dyDescent="0.2">
      <c r="A59" s="63" t="s">
        <v>1280</v>
      </c>
      <c r="B59" s="61" t="s">
        <v>605</v>
      </c>
      <c r="C59" s="298"/>
      <c r="D59" s="63" t="s">
        <v>1281</v>
      </c>
      <c r="E59" s="63" t="str">
        <f t="shared" si="3"/>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3" t="s">
        <v>1280</v>
      </c>
      <c r="B60" s="61" t="s">
        <v>605</v>
      </c>
      <c r="C60" s="298"/>
      <c r="D60" s="63" t="s">
        <v>1281</v>
      </c>
      <c r="E60" s="63" t="str">
        <f t="shared" si="3"/>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3" t="s">
        <v>1282</v>
      </c>
      <c r="B61" s="61" t="s">
        <v>1258</v>
      </c>
      <c r="C61" s="298"/>
      <c r="D61" s="63" t="s">
        <v>1283</v>
      </c>
      <c r="E61" s="63" t="str">
        <f t="shared" si="3"/>
        <v xml:space="preserve">Piletas y mesadas de acero inoxidable                                  </v>
      </c>
    </row>
    <row r="62" spans="1:5" x14ac:dyDescent="0.2">
      <c r="A62" s="63" t="s">
        <v>1284</v>
      </c>
      <c r="B62" s="61" t="s">
        <v>4</v>
      </c>
      <c r="C62" s="298"/>
      <c r="D62" s="63" t="s">
        <v>1275</v>
      </c>
      <c r="E62" s="63" t="str">
        <f t="shared" si="3"/>
        <v xml:space="preserve">Chapas de hierro/acero                                               </v>
      </c>
    </row>
    <row r="63" spans="1:5" x14ac:dyDescent="0.2">
      <c r="A63" s="63" t="s">
        <v>1284</v>
      </c>
      <c r="B63" s="61" t="s">
        <v>4</v>
      </c>
      <c r="C63" s="298"/>
      <c r="D63" s="63" t="s">
        <v>1275</v>
      </c>
      <c r="E63" s="63" t="str">
        <f t="shared" si="3"/>
        <v xml:space="preserve">Chapas de hierro/acero                                               </v>
      </c>
    </row>
    <row r="64" spans="1:5" x14ac:dyDescent="0.2">
      <c r="A64" s="63" t="s">
        <v>1214</v>
      </c>
      <c r="B64" s="61" t="s">
        <v>1258</v>
      </c>
      <c r="C64" s="298"/>
      <c r="D64" s="63" t="s">
        <v>1285</v>
      </c>
      <c r="E64" s="63" t="str">
        <f t="shared" si="3"/>
        <v>Hormigón elaborado</v>
      </c>
    </row>
    <row r="65" spans="1:5" x14ac:dyDescent="0.2">
      <c r="A65" s="63" t="s">
        <v>1286</v>
      </c>
      <c r="B65" s="61" t="s">
        <v>4</v>
      </c>
      <c r="C65" s="298"/>
      <c r="D65" s="63" t="s">
        <v>1285</v>
      </c>
      <c r="E65" s="63" t="str">
        <f t="shared" si="3"/>
        <v>Hormigón elaborado</v>
      </c>
    </row>
    <row r="66" spans="1:5" x14ac:dyDescent="0.2">
      <c r="A66" s="63" t="s">
        <v>1287</v>
      </c>
      <c r="B66" s="61" t="s">
        <v>4</v>
      </c>
      <c r="C66" s="298"/>
      <c r="D66" s="63" t="s">
        <v>1003</v>
      </c>
      <c r="E66" s="63" t="str">
        <f t="shared" si="3"/>
        <v>Arena clasificada lavada</v>
      </c>
    </row>
    <row r="67" spans="1:5" x14ac:dyDescent="0.2">
      <c r="A67" s="63" t="s">
        <v>1287</v>
      </c>
      <c r="B67" s="61" t="s">
        <v>4</v>
      </c>
      <c r="C67" s="298"/>
      <c r="D67" s="63" t="s">
        <v>1003</v>
      </c>
      <c r="E67" s="63" t="str">
        <f t="shared" si="3"/>
        <v>Arena clasificada lavada</v>
      </c>
    </row>
    <row r="68" spans="1:5" x14ac:dyDescent="0.2">
      <c r="A68" s="63" t="s">
        <v>1218</v>
      </c>
      <c r="B68" s="61" t="s">
        <v>4</v>
      </c>
      <c r="C68" s="298"/>
      <c r="D68" s="63" t="s">
        <v>1288</v>
      </c>
      <c r="E68" s="63" t="str">
        <f t="shared" si="3"/>
        <v xml:space="preserve">Hierros redondos                                                       </v>
      </c>
    </row>
    <row r="69" spans="1:5" x14ac:dyDescent="0.2">
      <c r="A69" s="63" t="s">
        <v>1218</v>
      </c>
      <c r="B69" s="61" t="s">
        <v>4</v>
      </c>
      <c r="C69" s="298"/>
      <c r="D69" s="63" t="s">
        <v>1288</v>
      </c>
      <c r="E69" s="63" t="str">
        <f t="shared" si="3"/>
        <v xml:space="preserve">Hierros redondos                                                       </v>
      </c>
    </row>
    <row r="70" spans="1:5" x14ac:dyDescent="0.2">
      <c r="A70" s="63" t="s">
        <v>1289</v>
      </c>
      <c r="B70" s="61" t="s">
        <v>985</v>
      </c>
      <c r="C70" s="298"/>
      <c r="D70" s="63" t="s">
        <v>1290</v>
      </c>
      <c r="E70" s="63" t="str">
        <f t="shared" si="3"/>
        <v>Llave esclusa de bronce</v>
      </c>
    </row>
    <row r="71" spans="1:5" x14ac:dyDescent="0.2">
      <c r="A71" s="63" t="s">
        <v>1289</v>
      </c>
      <c r="B71" s="61" t="s">
        <v>985</v>
      </c>
      <c r="C71" s="298"/>
      <c r="D71" s="63" t="s">
        <v>1290</v>
      </c>
      <c r="E71" s="63" t="str">
        <f t="shared" si="3"/>
        <v>Llave esclusa de bronce</v>
      </c>
    </row>
    <row r="72" spans="1:5" x14ac:dyDescent="0.2">
      <c r="A72" s="63" t="s">
        <v>1291</v>
      </c>
      <c r="B72" s="61" t="s">
        <v>4</v>
      </c>
      <c r="C72" s="298"/>
      <c r="D72" s="63" t="s">
        <v>1292</v>
      </c>
      <c r="E72" s="63" t="str">
        <f t="shared" si="3"/>
        <v>Caja para pares telefónicos</v>
      </c>
    </row>
    <row r="73" spans="1:5" x14ac:dyDescent="0.2">
      <c r="A73" s="63" t="s">
        <v>1293</v>
      </c>
      <c r="B73" s="61" t="s">
        <v>1258</v>
      </c>
      <c r="C73" s="298"/>
      <c r="D73" s="63" t="s">
        <v>1292</v>
      </c>
      <c r="E73" s="63" t="str">
        <f t="shared" si="3"/>
        <v>Caja para pares telefónicos</v>
      </c>
    </row>
    <row r="74" spans="1:5" x14ac:dyDescent="0.2">
      <c r="A74" s="63" t="s">
        <v>1294</v>
      </c>
      <c r="B74" s="61" t="s">
        <v>4</v>
      </c>
      <c r="C74" s="298"/>
      <c r="D74" s="63" t="s">
        <v>1247</v>
      </c>
      <c r="E74" s="63" t="str">
        <f t="shared" si="3"/>
        <v xml:space="preserve">Motores eléctricos                                                     </v>
      </c>
    </row>
    <row r="75" spans="1:5" x14ac:dyDescent="0.2">
      <c r="A75" s="63" t="s">
        <v>1295</v>
      </c>
      <c r="B75" s="61" t="s">
        <v>4</v>
      </c>
      <c r="C75" s="298"/>
      <c r="D75" s="63" t="s">
        <v>1216</v>
      </c>
      <c r="E75" s="63" t="str">
        <f t="shared" si="3"/>
        <v>Gastos generales</v>
      </c>
    </row>
    <row r="76" spans="1:5" x14ac:dyDescent="0.2">
      <c r="A76" s="63" t="s">
        <v>1296</v>
      </c>
      <c r="B76" s="61" t="s">
        <v>1258</v>
      </c>
      <c r="C76" s="298"/>
      <c r="D76" s="63" t="s">
        <v>1297</v>
      </c>
      <c r="E76" s="63" t="str">
        <f t="shared" si="3"/>
        <v>Instalación eléctrica</v>
      </c>
    </row>
    <row r="77" spans="1:5" x14ac:dyDescent="0.2">
      <c r="A77" s="63" t="s">
        <v>1298</v>
      </c>
      <c r="B77" s="61" t="s">
        <v>1299</v>
      </c>
      <c r="C77" s="298"/>
      <c r="D77" s="63" t="s">
        <v>1300</v>
      </c>
      <c r="E77" s="63" t="str">
        <f t="shared" si="3"/>
        <v>Cable telefónico de 101 pares</v>
      </c>
    </row>
    <row r="78" spans="1:5" x14ac:dyDescent="0.2">
      <c r="A78" s="63" t="s">
        <v>1301</v>
      </c>
      <c r="B78" s="61" t="s">
        <v>1299</v>
      </c>
      <c r="C78" s="298"/>
      <c r="D78" s="63" t="s">
        <v>1300</v>
      </c>
      <c r="E78" s="63" t="str">
        <f t="shared" si="3"/>
        <v>Cable telefónico de 101 pares</v>
      </c>
    </row>
    <row r="79" spans="1:5" x14ac:dyDescent="0.2">
      <c r="A79" s="63" t="s">
        <v>80</v>
      </c>
      <c r="B79" s="61" t="s">
        <v>1258</v>
      </c>
      <c r="C79" s="298"/>
      <c r="D79" s="63" t="s">
        <v>1279</v>
      </c>
      <c r="E79" s="63" t="str">
        <f t="shared" si="3"/>
        <v xml:space="preserve">Chapas metálicas                                                       </v>
      </c>
    </row>
    <row r="80" spans="1:5" x14ac:dyDescent="0.2">
      <c r="A80" s="63" t="s">
        <v>1302</v>
      </c>
      <c r="B80" s="61" t="s">
        <v>1258</v>
      </c>
      <c r="C80" s="298"/>
      <c r="D80" s="63" t="s">
        <v>1279</v>
      </c>
      <c r="E80" s="63" t="str">
        <f t="shared" si="3"/>
        <v xml:space="preserve">Chapas metálicas                                                       </v>
      </c>
    </row>
    <row r="81" spans="1:5" x14ac:dyDescent="0.2">
      <c r="A81" s="63" t="s">
        <v>1303</v>
      </c>
      <c r="B81" s="61" t="s">
        <v>1258</v>
      </c>
      <c r="C81" s="298"/>
      <c r="D81" s="63" t="s">
        <v>1279</v>
      </c>
      <c r="E81" s="63" t="str">
        <f t="shared" si="3"/>
        <v xml:space="preserve">Chapas metálicas                                                       </v>
      </c>
    </row>
    <row r="82" spans="1:5" x14ac:dyDescent="0.2">
      <c r="A82" s="63" t="s">
        <v>1304</v>
      </c>
      <c r="B82" s="61" t="s">
        <v>1258</v>
      </c>
      <c r="C82" s="298"/>
      <c r="D82" s="63" t="s">
        <v>1267</v>
      </c>
      <c r="E82" s="63" t="str">
        <f t="shared" si="3"/>
        <v xml:space="preserve">Maderas terciadas fenólicas                                            </v>
      </c>
    </row>
    <row r="83" spans="1:5" x14ac:dyDescent="0.2">
      <c r="A83" s="63" t="s">
        <v>1305</v>
      </c>
      <c r="B83" s="61" t="s">
        <v>1251</v>
      </c>
      <c r="C83" s="298"/>
      <c r="D83" s="63" t="s">
        <v>1306</v>
      </c>
      <c r="E83" s="63" t="str">
        <f t="shared" si="3"/>
        <v>Cal hidráulica hidratada</v>
      </c>
    </row>
    <row r="84" spans="1:5" x14ac:dyDescent="0.2">
      <c r="A84" s="63" t="s">
        <v>1307</v>
      </c>
      <c r="B84" s="61" t="s">
        <v>4</v>
      </c>
      <c r="C84" s="298"/>
      <c r="D84" s="63" t="s">
        <v>1308</v>
      </c>
      <c r="E84" s="63" t="str">
        <f t="shared" si="3"/>
        <v>Caja de chapa para tablero</v>
      </c>
    </row>
    <row r="85" spans="1:5" x14ac:dyDescent="0.2">
      <c r="A85" s="63" t="s">
        <v>1309</v>
      </c>
      <c r="B85" s="61" t="s">
        <v>1258</v>
      </c>
      <c r="C85" s="298"/>
      <c r="D85" s="63" t="s">
        <v>1285</v>
      </c>
      <c r="E85" s="63" t="str">
        <f t="shared" si="3"/>
        <v>Hormigón elaborado</v>
      </c>
    </row>
    <row r="86" spans="1:5" x14ac:dyDescent="0.2">
      <c r="A86" s="63" t="s">
        <v>1310</v>
      </c>
      <c r="B86" s="61" t="s">
        <v>1311</v>
      </c>
      <c r="C86" s="298"/>
      <c r="D86" s="63" t="s">
        <v>1262</v>
      </c>
      <c r="E86" s="63" t="str">
        <f t="shared" si="3"/>
        <v xml:space="preserve">Hormigón                                                               </v>
      </c>
    </row>
    <row r="87" spans="1:5" x14ac:dyDescent="0.2">
      <c r="A87" s="63" t="s">
        <v>1312</v>
      </c>
      <c r="B87" s="61" t="s">
        <v>4</v>
      </c>
      <c r="C87" s="298"/>
      <c r="D87" s="63" t="s">
        <v>1279</v>
      </c>
      <c r="E87" s="63" t="str">
        <f t="shared" si="3"/>
        <v xml:space="preserve">Chapas metálicas                                                       </v>
      </c>
    </row>
    <row r="88" spans="1:5" x14ac:dyDescent="0.2">
      <c r="A88" s="63" t="s">
        <v>1313</v>
      </c>
      <c r="B88" s="61" t="s">
        <v>4</v>
      </c>
      <c r="C88" s="298"/>
      <c r="D88" s="63" t="s">
        <v>1273</v>
      </c>
      <c r="E88" s="63" t="str">
        <f t="shared" si="3"/>
        <v xml:space="preserve">Transformadores                                                        </v>
      </c>
    </row>
    <row r="89" spans="1:5" x14ac:dyDescent="0.2">
      <c r="A89" s="63" t="s">
        <v>1314</v>
      </c>
      <c r="B89" s="61" t="s">
        <v>4</v>
      </c>
      <c r="C89" s="298"/>
      <c r="D89" s="63" t="s">
        <v>1279</v>
      </c>
      <c r="E89" s="63" t="str">
        <f t="shared" si="3"/>
        <v xml:space="preserve">Chapas metálicas                                                       </v>
      </c>
    </row>
    <row r="90" spans="1:5" x14ac:dyDescent="0.2">
      <c r="A90" s="63" t="s">
        <v>1315</v>
      </c>
      <c r="B90" s="61" t="s">
        <v>4</v>
      </c>
      <c r="C90" s="298"/>
      <c r="D90" s="63" t="s">
        <v>1279</v>
      </c>
      <c r="E90" s="63" t="str">
        <f t="shared" si="3"/>
        <v xml:space="preserve">Chapas metálicas                                                       </v>
      </c>
    </row>
    <row r="91" spans="1:5" x14ac:dyDescent="0.2">
      <c r="A91" s="63" t="s">
        <v>1316</v>
      </c>
      <c r="B91" s="61" t="s">
        <v>1299</v>
      </c>
      <c r="C91" s="298"/>
      <c r="D91" s="63" t="s">
        <v>1317</v>
      </c>
      <c r="E91" s="63" t="str">
        <f t="shared" ref="E91:E154" si="4">IFERROR(VLOOKUP(D91,Tabla_Indices,5,FALSE),"")</f>
        <v xml:space="preserve">Caños y tubos de PVC                                                   </v>
      </c>
    </row>
    <row r="92" spans="1:5" x14ac:dyDescent="0.2">
      <c r="A92" s="63" t="s">
        <v>1318</v>
      </c>
      <c r="B92" s="61" t="s">
        <v>1258</v>
      </c>
      <c r="C92" s="298"/>
      <c r="D92" s="63" t="s">
        <v>1283</v>
      </c>
      <c r="E92" s="63" t="str">
        <f t="shared" si="4"/>
        <v xml:space="preserve">Piletas y mesadas de acero inoxidable                                  </v>
      </c>
    </row>
    <row r="93" spans="1:5" x14ac:dyDescent="0.2">
      <c r="A93" s="63" t="s">
        <v>1319</v>
      </c>
      <c r="B93" s="61" t="s">
        <v>5</v>
      </c>
      <c r="C93" s="298"/>
      <c r="D93" s="63" t="s">
        <v>1068</v>
      </c>
      <c r="E93" s="63" t="str">
        <f t="shared" si="4"/>
        <v>Canto rodado clasificado</v>
      </c>
    </row>
    <row r="94" spans="1:5" x14ac:dyDescent="0.2">
      <c r="A94" s="63" t="s">
        <v>1320</v>
      </c>
      <c r="B94" s="61" t="s">
        <v>4</v>
      </c>
      <c r="C94" s="298"/>
      <c r="D94" s="63" t="s">
        <v>1317</v>
      </c>
      <c r="E94" s="63" t="str">
        <f t="shared" si="4"/>
        <v xml:space="preserve">Caños y tubos de PVC                                                   </v>
      </c>
    </row>
    <row r="95" spans="1:5" x14ac:dyDescent="0.2">
      <c r="A95" s="63" t="s">
        <v>1321</v>
      </c>
      <c r="B95" s="61" t="s">
        <v>4</v>
      </c>
      <c r="C95" s="298"/>
      <c r="D95" s="63" t="s">
        <v>1317</v>
      </c>
      <c r="E95" s="63" t="str">
        <f t="shared" si="4"/>
        <v xml:space="preserve">Caños y tubos de PVC                                                   </v>
      </c>
    </row>
    <row r="96" spans="1:5" x14ac:dyDescent="0.2">
      <c r="A96" s="63" t="s">
        <v>1322</v>
      </c>
      <c r="B96" s="61" t="s">
        <v>1299</v>
      </c>
      <c r="C96" s="298"/>
      <c r="D96" s="63" t="s">
        <v>1323</v>
      </c>
      <c r="E96" s="63" t="str">
        <f t="shared" si="4"/>
        <v>Caño de acero para instalaciones eléctricas</v>
      </c>
    </row>
    <row r="97" spans="1:5" x14ac:dyDescent="0.2">
      <c r="A97" s="63" t="s">
        <v>1324</v>
      </c>
      <c r="B97" s="61" t="s">
        <v>4</v>
      </c>
      <c r="C97" s="298"/>
      <c r="D97" s="63" t="s">
        <v>1325</v>
      </c>
      <c r="E97" s="63" t="str">
        <f t="shared" si="4"/>
        <v>Caño de cobre de  0,013 m</v>
      </c>
    </row>
    <row r="98" spans="1:5" x14ac:dyDescent="0.2">
      <c r="A98" s="63" t="s">
        <v>1326</v>
      </c>
      <c r="B98" s="61" t="s">
        <v>4</v>
      </c>
      <c r="C98" s="298"/>
      <c r="D98" s="63" t="s">
        <v>1247</v>
      </c>
      <c r="E98" s="63" t="str">
        <f t="shared" si="4"/>
        <v xml:space="preserve">Motores eléctricos                                                     </v>
      </c>
    </row>
    <row r="99" spans="1:5" x14ac:dyDescent="0.2">
      <c r="A99" s="63" t="s">
        <v>1327</v>
      </c>
      <c r="B99" s="61" t="s">
        <v>4</v>
      </c>
      <c r="C99" s="298"/>
      <c r="D99" s="63" t="s">
        <v>1317</v>
      </c>
      <c r="E99" s="63" t="str">
        <f t="shared" si="4"/>
        <v xml:space="preserve">Caños y tubos de PVC                                                   </v>
      </c>
    </row>
    <row r="100" spans="1:5" x14ac:dyDescent="0.2">
      <c r="A100" s="63" t="s">
        <v>1328</v>
      </c>
      <c r="B100" s="61" t="s">
        <v>4</v>
      </c>
      <c r="C100" s="298"/>
      <c r="D100" s="63" t="s">
        <v>1317</v>
      </c>
      <c r="E100" s="63" t="str">
        <f t="shared" si="4"/>
        <v xml:space="preserve">Caños y tubos de PVC                                                   </v>
      </c>
    </row>
    <row r="101" spans="1:5" x14ac:dyDescent="0.2">
      <c r="A101" s="63" t="s">
        <v>1329</v>
      </c>
      <c r="B101" s="61" t="s">
        <v>1299</v>
      </c>
      <c r="C101" s="298"/>
      <c r="D101" s="63" t="s">
        <v>1317</v>
      </c>
      <c r="E101" s="63" t="str">
        <f t="shared" si="4"/>
        <v xml:space="preserve">Caños y tubos de PVC                                                   </v>
      </c>
    </row>
    <row r="102" spans="1:5" x14ac:dyDescent="0.2">
      <c r="A102" s="63" t="s">
        <v>1330</v>
      </c>
      <c r="B102" s="61" t="s">
        <v>1258</v>
      </c>
      <c r="C102" s="298"/>
      <c r="D102" s="63" t="s">
        <v>1279</v>
      </c>
      <c r="E102" s="63" t="str">
        <f t="shared" si="4"/>
        <v xml:space="preserve">Chapas metálicas                                                       </v>
      </c>
    </row>
    <row r="103" spans="1:5" x14ac:dyDescent="0.2">
      <c r="A103" s="63" t="s">
        <v>1331</v>
      </c>
      <c r="B103" s="61" t="s">
        <v>4</v>
      </c>
      <c r="C103" s="298"/>
      <c r="D103" s="63" t="s">
        <v>1332</v>
      </c>
      <c r="E103" s="63" t="str">
        <f t="shared" si="4"/>
        <v>Caño de hierro negro con revestimiento epoxi</v>
      </c>
    </row>
    <row r="104" spans="1:5" x14ac:dyDescent="0.2">
      <c r="A104" s="63" t="s">
        <v>1333</v>
      </c>
      <c r="B104" s="61" t="s">
        <v>4</v>
      </c>
      <c r="C104" s="298"/>
      <c r="D104" s="63" t="s">
        <v>1317</v>
      </c>
      <c r="E104" s="63" t="str">
        <f t="shared" si="4"/>
        <v xml:space="preserve">Caños y tubos de PVC                                                   </v>
      </c>
    </row>
    <row r="105" spans="1:5" x14ac:dyDescent="0.2">
      <c r="A105" s="63" t="s">
        <v>1334</v>
      </c>
      <c r="B105" s="61" t="s">
        <v>1258</v>
      </c>
      <c r="C105" s="298"/>
      <c r="D105" s="63" t="s">
        <v>1279</v>
      </c>
      <c r="E105" s="63" t="str">
        <f t="shared" si="4"/>
        <v xml:space="preserve">Chapas metálicas                                                       </v>
      </c>
    </row>
    <row r="106" spans="1:5" x14ac:dyDescent="0.2">
      <c r="A106" s="63" t="s">
        <v>1220</v>
      </c>
      <c r="B106" s="61" t="s">
        <v>1258</v>
      </c>
      <c r="C106" s="298"/>
      <c r="D106" s="63" t="s">
        <v>1317</v>
      </c>
      <c r="E106" s="63" t="str">
        <f t="shared" si="4"/>
        <v xml:space="preserve">Caños y tubos de PVC                                                   </v>
      </c>
    </row>
    <row r="107" spans="1:5" x14ac:dyDescent="0.2">
      <c r="A107" s="63" t="s">
        <v>1335</v>
      </c>
      <c r="B107" s="61" t="s">
        <v>1258</v>
      </c>
      <c r="C107" s="298"/>
      <c r="D107" s="63" t="s">
        <v>1279</v>
      </c>
      <c r="E107" s="63" t="str">
        <f t="shared" si="4"/>
        <v xml:space="preserve">Chapas metálicas                                                       </v>
      </c>
    </row>
    <row r="108" spans="1:5" x14ac:dyDescent="0.2">
      <c r="A108" s="63" t="s">
        <v>1336</v>
      </c>
      <c r="B108" s="61" t="s">
        <v>1337</v>
      </c>
      <c r="C108" s="298"/>
      <c r="D108" s="63" t="s">
        <v>1338</v>
      </c>
      <c r="E108" s="63" t="str">
        <f t="shared" si="4"/>
        <v>Caño de hierro fundido de  0,100 m</v>
      </c>
    </row>
    <row r="109" spans="1:5" x14ac:dyDescent="0.2">
      <c r="A109" s="63" t="s">
        <v>1339</v>
      </c>
      <c r="B109" s="61" t="s">
        <v>4</v>
      </c>
      <c r="C109" s="298"/>
      <c r="D109" s="63" t="s">
        <v>1317</v>
      </c>
      <c r="E109" s="63" t="str">
        <f t="shared" si="4"/>
        <v xml:space="preserve">Caños y tubos de PVC                                                   </v>
      </c>
    </row>
    <row r="110" spans="1:5" x14ac:dyDescent="0.2">
      <c r="A110" s="63" t="s">
        <v>1340</v>
      </c>
      <c r="B110" s="61" t="s">
        <v>4</v>
      </c>
      <c r="C110" s="298"/>
      <c r="D110" s="63" t="s">
        <v>1317</v>
      </c>
      <c r="E110" s="63" t="str">
        <f t="shared" si="4"/>
        <v xml:space="preserve">Caños y tubos de PVC                                                   </v>
      </c>
    </row>
    <row r="111" spans="1:5" x14ac:dyDescent="0.2">
      <c r="A111" s="63" t="s">
        <v>1341</v>
      </c>
      <c r="B111" s="61" t="s">
        <v>4</v>
      </c>
      <c r="C111" s="298"/>
      <c r="D111" s="63" t="s">
        <v>1317</v>
      </c>
      <c r="E111" s="63" t="str">
        <f t="shared" si="4"/>
        <v xml:space="preserve">Caños y tubos de PVC                                                   </v>
      </c>
    </row>
    <row r="112" spans="1:5" x14ac:dyDescent="0.2">
      <c r="A112" s="63" t="s">
        <v>1342</v>
      </c>
      <c r="B112" s="61" t="s">
        <v>4</v>
      </c>
      <c r="C112" s="298"/>
      <c r="D112" s="63" t="s">
        <v>1285</v>
      </c>
      <c r="E112" s="63" t="str">
        <f t="shared" si="4"/>
        <v>Hormigón elaborado</v>
      </c>
    </row>
    <row r="113" spans="1:5" x14ac:dyDescent="0.2">
      <c r="A113" s="63" t="s">
        <v>1343</v>
      </c>
      <c r="B113" s="61" t="s">
        <v>1258</v>
      </c>
      <c r="C113" s="298"/>
      <c r="D113" s="63" t="s">
        <v>1317</v>
      </c>
      <c r="E113" s="63" t="str">
        <f t="shared" si="4"/>
        <v xml:space="preserve">Caños y tubos de PVC                                                   </v>
      </c>
    </row>
    <row r="114" spans="1:5" x14ac:dyDescent="0.2">
      <c r="A114" s="63" t="s">
        <v>1344</v>
      </c>
      <c r="B114" s="61" t="s">
        <v>4</v>
      </c>
      <c r="C114" s="298"/>
      <c r="D114" s="63"/>
      <c r="E114" s="63" t="str">
        <f t="shared" si="4"/>
        <v/>
      </c>
    </row>
    <row r="115" spans="1:5" x14ac:dyDescent="0.2">
      <c r="A115" s="63" t="s">
        <v>1345</v>
      </c>
      <c r="B115" s="61" t="s">
        <v>6</v>
      </c>
      <c r="C115" s="298"/>
      <c r="D115" s="63" t="s">
        <v>1346</v>
      </c>
      <c r="E115" s="63" t="str">
        <f t="shared" si="4"/>
        <v xml:space="preserve">Lingotes de aluminio y sus aleaciones                       </v>
      </c>
    </row>
    <row r="116" spans="1:5" x14ac:dyDescent="0.2">
      <c r="A116" s="63" t="s">
        <v>1347</v>
      </c>
      <c r="B116" s="61" t="s">
        <v>4</v>
      </c>
      <c r="C116" s="298"/>
      <c r="D116" s="63" t="s">
        <v>1348</v>
      </c>
      <c r="E116" s="63" t="str">
        <f t="shared" si="4"/>
        <v xml:space="preserve">Maderas aglomeradas                                                    </v>
      </c>
    </row>
    <row r="117" spans="1:5" x14ac:dyDescent="0.2">
      <c r="A117" s="63" t="s">
        <v>1349</v>
      </c>
      <c r="B117" s="61" t="s">
        <v>6</v>
      </c>
      <c r="C117" s="298"/>
      <c r="D117" s="63" t="s">
        <v>1350</v>
      </c>
      <c r="E117" s="63" t="str">
        <f t="shared" si="4"/>
        <v>Puerta metálica vidriada</v>
      </c>
    </row>
    <row r="118" spans="1:5" x14ac:dyDescent="0.2">
      <c r="A118" s="63" t="s">
        <v>1351</v>
      </c>
      <c r="B118" s="61" t="s">
        <v>4</v>
      </c>
      <c r="C118" s="298"/>
      <c r="D118" s="63" t="s">
        <v>1350</v>
      </c>
      <c r="E118" s="63" t="str">
        <f t="shared" si="4"/>
        <v>Puerta metálica vidriada</v>
      </c>
    </row>
    <row r="119" spans="1:5" x14ac:dyDescent="0.2">
      <c r="A119" s="63" t="s">
        <v>1352</v>
      </c>
      <c r="B119" s="61" t="s">
        <v>4</v>
      </c>
      <c r="C119" s="298"/>
      <c r="D119" s="63" t="s">
        <v>1279</v>
      </c>
      <c r="E119" s="63" t="str">
        <f t="shared" si="4"/>
        <v xml:space="preserve">Chapas metálicas                                                       </v>
      </c>
    </row>
    <row r="120" spans="1:5" x14ac:dyDescent="0.2">
      <c r="A120" s="63" t="s">
        <v>1353</v>
      </c>
      <c r="B120" s="61" t="s">
        <v>1258</v>
      </c>
      <c r="C120" s="298"/>
      <c r="D120" s="63" t="s">
        <v>1279</v>
      </c>
      <c r="E120" s="63" t="str">
        <f t="shared" si="4"/>
        <v xml:space="preserve">Chapas metálicas                                                       </v>
      </c>
    </row>
    <row r="121" spans="1:5" x14ac:dyDescent="0.2">
      <c r="A121" s="63" t="s">
        <v>1354</v>
      </c>
      <c r="B121" s="61" t="s">
        <v>1258</v>
      </c>
      <c r="C121" s="298"/>
      <c r="D121" s="63" t="s">
        <v>1279</v>
      </c>
      <c r="E121" s="63" t="str">
        <f t="shared" si="4"/>
        <v xml:space="preserve">Chapas metálicas                                                       </v>
      </c>
    </row>
    <row r="122" spans="1:5" x14ac:dyDescent="0.2">
      <c r="A122" s="63" t="s">
        <v>1355</v>
      </c>
      <c r="B122" s="61" t="s">
        <v>1258</v>
      </c>
      <c r="C122" s="298"/>
      <c r="D122" s="63" t="s">
        <v>1356</v>
      </c>
      <c r="E122" s="63" t="str">
        <f t="shared" si="4"/>
        <v xml:space="preserve">Polímeros del cloruro de vinilo                                        </v>
      </c>
    </row>
    <row r="123" spans="1:5" x14ac:dyDescent="0.2">
      <c r="A123" s="63" t="s">
        <v>1357</v>
      </c>
      <c r="B123" s="61" t="s">
        <v>1258</v>
      </c>
      <c r="C123" s="298"/>
      <c r="D123" s="63" t="s">
        <v>1348</v>
      </c>
      <c r="E123" s="63" t="str">
        <f t="shared" si="4"/>
        <v xml:space="preserve">Maderas aglomeradas                                                    </v>
      </c>
    </row>
    <row r="124" spans="1:5" x14ac:dyDescent="0.2">
      <c r="A124" s="63" t="s">
        <v>1358</v>
      </c>
      <c r="B124" s="61" t="s">
        <v>4</v>
      </c>
      <c r="C124" s="298"/>
      <c r="D124" s="63" t="s">
        <v>1356</v>
      </c>
      <c r="E124" s="63" t="str">
        <f t="shared" si="4"/>
        <v xml:space="preserve">Polímeros del cloruro de vinilo                                        </v>
      </c>
    </row>
    <row r="125" spans="1:5" x14ac:dyDescent="0.2">
      <c r="A125" s="63" t="s">
        <v>1359</v>
      </c>
      <c r="B125" s="61" t="s">
        <v>4</v>
      </c>
      <c r="C125" s="298"/>
      <c r="D125" s="63" t="s">
        <v>1279</v>
      </c>
      <c r="E125" s="63" t="str">
        <f t="shared" si="4"/>
        <v xml:space="preserve">Chapas metálicas                                                       </v>
      </c>
    </row>
    <row r="126" spans="1:5" x14ac:dyDescent="0.2">
      <c r="A126" s="63" t="s">
        <v>291</v>
      </c>
      <c r="B126" s="61" t="s">
        <v>4</v>
      </c>
      <c r="C126" s="298"/>
      <c r="D126" s="63" t="s">
        <v>1277</v>
      </c>
      <c r="E126" s="63" t="str">
        <f t="shared" si="4"/>
        <v>Casilla para obrador</v>
      </c>
    </row>
    <row r="127" spans="1:5" x14ac:dyDescent="0.2">
      <c r="A127" s="63" t="s">
        <v>279</v>
      </c>
      <c r="B127" s="61" t="s">
        <v>1360</v>
      </c>
      <c r="C127" s="298"/>
      <c r="D127" s="63" t="s">
        <v>1361</v>
      </c>
      <c r="E127" s="63" t="str">
        <f t="shared" si="4"/>
        <v xml:space="preserve">Cemento portland                                                       </v>
      </c>
    </row>
    <row r="128" spans="1:5" x14ac:dyDescent="0.2">
      <c r="A128" s="63" t="s">
        <v>1362</v>
      </c>
      <c r="B128" s="61" t="s">
        <v>1360</v>
      </c>
      <c r="C128" s="298"/>
      <c r="D128" s="63" t="s">
        <v>1363</v>
      </c>
      <c r="E128" s="63" t="str">
        <f t="shared" si="4"/>
        <v>Cemento de albañilería</v>
      </c>
    </row>
    <row r="129" spans="1:5" x14ac:dyDescent="0.2">
      <c r="A129" s="63" t="s">
        <v>1364</v>
      </c>
      <c r="B129" s="61" t="s">
        <v>4</v>
      </c>
      <c r="C129" s="298"/>
      <c r="D129" s="63" t="s">
        <v>1273</v>
      </c>
      <c r="E129" s="63" t="str">
        <f t="shared" si="4"/>
        <v xml:space="preserve">Transformadores                                                        </v>
      </c>
    </row>
    <row r="130" spans="1:5" x14ac:dyDescent="0.2">
      <c r="A130" s="63" t="s">
        <v>1365</v>
      </c>
      <c r="B130" s="61" t="s">
        <v>4</v>
      </c>
      <c r="C130" s="298"/>
      <c r="D130" s="63" t="s">
        <v>1273</v>
      </c>
      <c r="E130" s="63" t="str">
        <f t="shared" si="4"/>
        <v xml:space="preserve">Transformadores                                                        </v>
      </c>
    </row>
    <row r="131" spans="1:5" x14ac:dyDescent="0.2">
      <c r="A131" s="63" t="s">
        <v>1366</v>
      </c>
      <c r="B131" s="61" t="s">
        <v>4</v>
      </c>
      <c r="C131" s="298"/>
      <c r="D131" s="63" t="s">
        <v>1273</v>
      </c>
      <c r="E131" s="63" t="str">
        <f t="shared" si="4"/>
        <v xml:space="preserve">Transformadores                                                        </v>
      </c>
    </row>
    <row r="132" spans="1:5" x14ac:dyDescent="0.2">
      <c r="A132" s="63" t="s">
        <v>1367</v>
      </c>
      <c r="B132" s="61" t="s">
        <v>4</v>
      </c>
      <c r="C132" s="298"/>
      <c r="D132" s="63" t="s">
        <v>1273</v>
      </c>
      <c r="E132" s="63" t="str">
        <f t="shared" si="4"/>
        <v xml:space="preserve">Transformadores                                                        </v>
      </c>
    </row>
    <row r="133" spans="1:5" x14ac:dyDescent="0.2">
      <c r="A133" s="63" t="s">
        <v>1368</v>
      </c>
      <c r="B133" s="61" t="s">
        <v>6</v>
      </c>
      <c r="C133" s="298"/>
      <c r="D133" s="63" t="s">
        <v>1369</v>
      </c>
      <c r="E133" s="63" t="str">
        <f t="shared" si="4"/>
        <v xml:space="preserve">Baldosas cerámicas                                                     </v>
      </c>
    </row>
    <row r="134" spans="1:5" x14ac:dyDescent="0.2">
      <c r="A134" s="63" t="s">
        <v>292</v>
      </c>
      <c r="B134" s="61" t="s">
        <v>4</v>
      </c>
      <c r="C134" s="298"/>
      <c r="D134" s="63" t="s">
        <v>1370</v>
      </c>
      <c r="E134" s="63" t="str">
        <f t="shared" si="4"/>
        <v>Cerco de obra</v>
      </c>
    </row>
    <row r="135" spans="1:5" x14ac:dyDescent="0.2">
      <c r="A135" s="63" t="s">
        <v>1371</v>
      </c>
      <c r="B135" s="61" t="s">
        <v>6</v>
      </c>
      <c r="C135" s="298"/>
      <c r="D135" s="63" t="s">
        <v>1216</v>
      </c>
      <c r="E135" s="63" t="str">
        <f t="shared" si="4"/>
        <v>Gastos generales</v>
      </c>
    </row>
    <row r="136" spans="1:5" x14ac:dyDescent="0.2">
      <c r="A136" s="63" t="s">
        <v>1372</v>
      </c>
      <c r="B136" s="61" t="s">
        <v>6</v>
      </c>
      <c r="C136" s="298"/>
      <c r="D136" s="63" t="s">
        <v>1279</v>
      </c>
      <c r="E136" s="63" t="str">
        <f t="shared" si="4"/>
        <v xml:space="preserve">Chapas metálicas                                                       </v>
      </c>
    </row>
    <row r="137" spans="1:5" x14ac:dyDescent="0.2">
      <c r="A137" s="63" t="s">
        <v>1373</v>
      </c>
      <c r="B137" s="61" t="s">
        <v>6</v>
      </c>
      <c r="C137" s="298"/>
      <c r="D137" s="63" t="s">
        <v>1279</v>
      </c>
      <c r="E137" s="63" t="str">
        <f t="shared" si="4"/>
        <v xml:space="preserve">Chapas metálicas                                                       </v>
      </c>
    </row>
    <row r="138" spans="1:5" x14ac:dyDescent="0.2">
      <c r="A138" s="63" t="s">
        <v>1374</v>
      </c>
      <c r="B138" s="61" t="s">
        <v>6</v>
      </c>
      <c r="C138" s="298"/>
      <c r="D138" s="63" t="s">
        <v>1279</v>
      </c>
      <c r="E138" s="63" t="str">
        <f t="shared" si="4"/>
        <v xml:space="preserve">Chapas metálicas                                                       </v>
      </c>
    </row>
    <row r="139" spans="1:5" x14ac:dyDescent="0.2">
      <c r="A139" s="63" t="s">
        <v>1375</v>
      </c>
      <c r="B139" s="61" t="s">
        <v>4</v>
      </c>
      <c r="C139" s="298"/>
      <c r="D139" s="63" t="s">
        <v>1068</v>
      </c>
      <c r="E139" s="63" t="str">
        <f t="shared" si="4"/>
        <v>Canto rodado clasificado</v>
      </c>
    </row>
    <row r="140" spans="1:5" x14ac:dyDescent="0.2">
      <c r="A140" s="63" t="s">
        <v>1376</v>
      </c>
      <c r="B140" s="61" t="s">
        <v>4</v>
      </c>
      <c r="C140" s="298"/>
      <c r="D140" s="63" t="s">
        <v>1370</v>
      </c>
      <c r="E140" s="63" t="str">
        <f t="shared" si="4"/>
        <v>Cerco de obra</v>
      </c>
    </row>
    <row r="141" spans="1:5" x14ac:dyDescent="0.2">
      <c r="A141" s="63" t="s">
        <v>1377</v>
      </c>
      <c r="B141" s="61" t="s">
        <v>1337</v>
      </c>
      <c r="C141" s="298"/>
      <c r="D141" s="63" t="s">
        <v>1378</v>
      </c>
      <c r="E141" s="63" t="str">
        <f t="shared" si="4"/>
        <v xml:space="preserve">Papeles                                                              </v>
      </c>
    </row>
    <row r="142" spans="1:5" x14ac:dyDescent="0.2">
      <c r="A142" s="63" t="s">
        <v>1379</v>
      </c>
      <c r="B142" s="61" t="s">
        <v>4</v>
      </c>
      <c r="C142" s="298"/>
      <c r="D142" s="63" t="s">
        <v>1279</v>
      </c>
      <c r="E142" s="63" t="str">
        <f t="shared" si="4"/>
        <v xml:space="preserve">Chapas metálicas                                                       </v>
      </c>
    </row>
    <row r="143" spans="1:5" x14ac:dyDescent="0.2">
      <c r="A143" s="63" t="s">
        <v>1380</v>
      </c>
      <c r="B143" s="61" t="s">
        <v>1251</v>
      </c>
      <c r="C143" s="298"/>
      <c r="D143" s="63" t="s">
        <v>1381</v>
      </c>
      <c r="E143" s="63" t="str">
        <f t="shared" si="4"/>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3" t="s">
        <v>1382</v>
      </c>
      <c r="B144" s="61" t="s">
        <v>4</v>
      </c>
      <c r="C144" s="298"/>
      <c r="D144" s="63" t="s">
        <v>1383</v>
      </c>
      <c r="E144" s="63" t="str">
        <f t="shared" si="4"/>
        <v>Cocina a gas</v>
      </c>
    </row>
    <row r="145" spans="1:5" x14ac:dyDescent="0.2">
      <c r="A145" s="63" t="s">
        <v>1384</v>
      </c>
      <c r="B145" s="61" t="s">
        <v>1385</v>
      </c>
      <c r="C145" s="298"/>
      <c r="D145" s="63" t="s">
        <v>1256</v>
      </c>
      <c r="E145" s="63" t="str">
        <f t="shared" si="4"/>
        <v>Anafe a gas</v>
      </c>
    </row>
    <row r="146" spans="1:5" x14ac:dyDescent="0.2">
      <c r="A146" s="63" t="s">
        <v>1386</v>
      </c>
      <c r="B146" s="61" t="s">
        <v>4</v>
      </c>
      <c r="C146" s="298"/>
      <c r="D146" s="63" t="s">
        <v>1273</v>
      </c>
      <c r="E146" s="63" t="str">
        <f t="shared" si="4"/>
        <v xml:space="preserve">Transformadores                                                        </v>
      </c>
    </row>
    <row r="147" spans="1:5" x14ac:dyDescent="0.2">
      <c r="A147" s="63" t="s">
        <v>1387</v>
      </c>
      <c r="B147" s="61" t="s">
        <v>4</v>
      </c>
      <c r="C147" s="298"/>
      <c r="D147" s="63" t="s">
        <v>1273</v>
      </c>
      <c r="E147" s="63" t="str">
        <f t="shared" si="4"/>
        <v xml:space="preserve">Transformadores                                                        </v>
      </c>
    </row>
    <row r="148" spans="1:5" x14ac:dyDescent="0.2">
      <c r="A148" s="63" t="s">
        <v>1388</v>
      </c>
      <c r="B148" s="61" t="s">
        <v>605</v>
      </c>
      <c r="C148" s="298"/>
      <c r="D148" s="63" t="s">
        <v>1252</v>
      </c>
      <c r="E148" s="63" t="str">
        <f t="shared" si="4"/>
        <v xml:space="preserve">Alambres de acero                                                      </v>
      </c>
    </row>
    <row r="149" spans="1:5" x14ac:dyDescent="0.2">
      <c r="A149" s="63" t="s">
        <v>113</v>
      </c>
      <c r="B149" s="61" t="s">
        <v>4</v>
      </c>
      <c r="C149" s="298"/>
      <c r="D149" s="63" t="s">
        <v>1389</v>
      </c>
      <c r="E149" s="63" t="str">
        <f t="shared" si="4"/>
        <v>Conductor revestido para puesta a tierra</v>
      </c>
    </row>
    <row r="150" spans="1:5" x14ac:dyDescent="0.2">
      <c r="A150" s="63" t="s">
        <v>1390</v>
      </c>
      <c r="B150" s="61" t="s">
        <v>4</v>
      </c>
      <c r="C150" s="298"/>
      <c r="D150" s="63" t="s">
        <v>1279</v>
      </c>
      <c r="E150" s="63" t="str">
        <f t="shared" si="4"/>
        <v xml:space="preserve">Chapas metálicas                                                       </v>
      </c>
    </row>
    <row r="151" spans="1:5" x14ac:dyDescent="0.2">
      <c r="A151" s="63" t="s">
        <v>1391</v>
      </c>
      <c r="B151" s="61" t="s">
        <v>4</v>
      </c>
      <c r="C151" s="298"/>
      <c r="D151" s="63" t="s">
        <v>1273</v>
      </c>
      <c r="E151" s="63" t="str">
        <f t="shared" si="4"/>
        <v xml:space="preserve">Transformadores                                                        </v>
      </c>
    </row>
    <row r="152" spans="1:5" x14ac:dyDescent="0.2">
      <c r="A152" s="63" t="s">
        <v>1392</v>
      </c>
      <c r="B152" s="61" t="s">
        <v>4</v>
      </c>
      <c r="C152" s="298"/>
      <c r="D152" s="63" t="s">
        <v>1393</v>
      </c>
      <c r="E152" s="63" t="str">
        <f t="shared" si="4"/>
        <v>Conector de chapa cincada</v>
      </c>
    </row>
    <row r="153" spans="1:5" x14ac:dyDescent="0.2">
      <c r="A153" s="63" t="s">
        <v>293</v>
      </c>
      <c r="B153" s="61" t="s">
        <v>985</v>
      </c>
      <c r="C153" s="298"/>
      <c r="D153" s="63" t="s">
        <v>1394</v>
      </c>
      <c r="E153" s="63" t="str">
        <f t="shared" si="4"/>
        <v>Conexión de agua</v>
      </c>
    </row>
    <row r="154" spans="1:5" x14ac:dyDescent="0.2">
      <c r="A154" s="63" t="s">
        <v>1395</v>
      </c>
      <c r="B154" s="61" t="s">
        <v>4</v>
      </c>
      <c r="C154" s="298"/>
      <c r="D154" s="63" t="s">
        <v>1396</v>
      </c>
      <c r="E154" s="63" t="str">
        <f t="shared" si="4"/>
        <v>Alquiler de volquete</v>
      </c>
    </row>
    <row r="155" spans="1:5" x14ac:dyDescent="0.2">
      <c r="A155" s="63" t="s">
        <v>1397</v>
      </c>
      <c r="B155" s="61" t="s">
        <v>1258</v>
      </c>
      <c r="C155" s="298"/>
      <c r="D155" s="63" t="s">
        <v>1279</v>
      </c>
      <c r="E155" s="63" t="str">
        <f t="shared" ref="E155:E219" si="5">IFERROR(VLOOKUP(D155,Tabla_Indices,5,FALSE),"")</f>
        <v xml:space="preserve">Chapas metálicas                                                       </v>
      </c>
    </row>
    <row r="156" spans="1:5" x14ac:dyDescent="0.2">
      <c r="A156" s="63" t="s">
        <v>1398</v>
      </c>
      <c r="B156" s="61" t="s">
        <v>1258</v>
      </c>
      <c r="C156" s="298"/>
      <c r="D156" s="63" t="s">
        <v>1279</v>
      </c>
      <c r="E156" s="63" t="str">
        <f t="shared" si="5"/>
        <v xml:space="preserve">Chapas metálicas                                                       </v>
      </c>
    </row>
    <row r="157" spans="1:5" x14ac:dyDescent="0.2">
      <c r="A157" s="63" t="s">
        <v>1399</v>
      </c>
      <c r="B157" s="61" t="s">
        <v>4</v>
      </c>
      <c r="C157" s="298"/>
      <c r="D157" s="63" t="s">
        <v>1262</v>
      </c>
      <c r="E157" s="63" t="str">
        <f t="shared" si="5"/>
        <v xml:space="preserve">Hormigón                                                               </v>
      </c>
    </row>
    <row r="158" spans="1:5" x14ac:dyDescent="0.2">
      <c r="A158" s="63" t="s">
        <v>1400</v>
      </c>
      <c r="B158" s="61" t="s">
        <v>985</v>
      </c>
      <c r="C158" s="298"/>
      <c r="D158" s="63" t="s">
        <v>1273</v>
      </c>
      <c r="E158" s="63" t="str">
        <f t="shared" si="5"/>
        <v xml:space="preserve">Transformadores                                                        </v>
      </c>
    </row>
    <row r="159" spans="1:5" x14ac:dyDescent="0.2">
      <c r="A159" s="63" t="s">
        <v>1221</v>
      </c>
      <c r="B159" s="61" t="s">
        <v>1258</v>
      </c>
      <c r="C159" s="298"/>
      <c r="D159" s="63" t="s">
        <v>1401</v>
      </c>
      <c r="E159" s="63" t="str">
        <f t="shared" si="5"/>
        <v>Rociador de techo tipo Spray</v>
      </c>
    </row>
    <row r="160" spans="1:5" x14ac:dyDescent="0.2">
      <c r="A160" s="63" t="s">
        <v>1402</v>
      </c>
      <c r="B160" s="61" t="s">
        <v>1403</v>
      </c>
      <c r="C160" s="298"/>
      <c r="D160" s="63" t="s">
        <v>1404</v>
      </c>
      <c r="E160" s="63" t="str">
        <f t="shared" si="5"/>
        <v xml:space="preserve">Naftas                                                                 </v>
      </c>
    </row>
    <row r="161" spans="1:5" x14ac:dyDescent="0.2">
      <c r="A161" s="63" t="s">
        <v>1405</v>
      </c>
      <c r="B161" s="61" t="s">
        <v>6</v>
      </c>
      <c r="C161" s="298"/>
      <c r="D161" s="63" t="s">
        <v>1236</v>
      </c>
      <c r="E161" s="63" t="str">
        <f t="shared" si="5"/>
        <v xml:space="preserve">Herramientas de mano                                                   </v>
      </c>
    </row>
    <row r="162" spans="1:5" x14ac:dyDescent="0.2">
      <c r="A162" s="63" t="s">
        <v>1406</v>
      </c>
      <c r="B162" s="61" t="s">
        <v>1258</v>
      </c>
      <c r="C162" s="298"/>
      <c r="D162" s="63" t="s">
        <v>1297</v>
      </c>
      <c r="E162" s="63" t="str">
        <f t="shared" si="5"/>
        <v>Instalación eléctrica</v>
      </c>
    </row>
    <row r="163" spans="1:5" x14ac:dyDescent="0.2">
      <c r="A163" s="63" t="s">
        <v>1407</v>
      </c>
      <c r="B163" s="61" t="s">
        <v>4</v>
      </c>
      <c r="C163" s="298"/>
      <c r="D163" s="63" t="s">
        <v>1408</v>
      </c>
      <c r="E163" s="63" t="str">
        <f t="shared" si="5"/>
        <v xml:space="preserve">Papel obra                                                             </v>
      </c>
    </row>
    <row r="164" spans="1:5" x14ac:dyDescent="0.2">
      <c r="A164" s="63" t="s">
        <v>1407</v>
      </c>
      <c r="B164" s="61" t="s">
        <v>4</v>
      </c>
      <c r="C164" s="298"/>
      <c r="D164" s="63" t="s">
        <v>1408</v>
      </c>
      <c r="E164" s="63" t="str">
        <f t="shared" si="5"/>
        <v xml:space="preserve">Papel obra                                                             </v>
      </c>
    </row>
    <row r="165" spans="1:5" x14ac:dyDescent="0.2">
      <c r="A165" s="63" t="s">
        <v>1409</v>
      </c>
      <c r="B165" s="61" t="s">
        <v>4</v>
      </c>
      <c r="C165" s="298"/>
      <c r="D165" s="63" t="s">
        <v>1410</v>
      </c>
      <c r="E165" s="63" t="str">
        <f t="shared" si="5"/>
        <v xml:space="preserve">Electrobombas                                                          </v>
      </c>
    </row>
    <row r="166" spans="1:5" x14ac:dyDescent="0.2">
      <c r="A166" s="63" t="s">
        <v>1411</v>
      </c>
      <c r="B166" s="61" t="s">
        <v>4</v>
      </c>
      <c r="C166" s="298"/>
      <c r="D166" s="63" t="s">
        <v>1410</v>
      </c>
      <c r="E166" s="63" t="str">
        <f t="shared" si="5"/>
        <v xml:space="preserve">Electrobombas                                                          </v>
      </c>
    </row>
    <row r="167" spans="1:5" x14ac:dyDescent="0.2">
      <c r="A167" s="63" t="s">
        <v>1412</v>
      </c>
      <c r="B167" s="61" t="s">
        <v>1251</v>
      </c>
      <c r="C167" s="298"/>
      <c r="D167" s="63" t="s">
        <v>1413</v>
      </c>
      <c r="E167" s="63" t="str">
        <f t="shared" si="5"/>
        <v xml:space="preserve">Abrasivos                                                              </v>
      </c>
    </row>
    <row r="168" spans="1:5" x14ac:dyDescent="0.2">
      <c r="A168" s="63" t="s">
        <v>1414</v>
      </c>
      <c r="B168" s="61" t="s">
        <v>4</v>
      </c>
      <c r="C168" s="298"/>
      <c r="D168" s="63" t="s">
        <v>1279</v>
      </c>
      <c r="E168" s="63" t="str">
        <f t="shared" si="5"/>
        <v xml:space="preserve">Chapas metálicas                                                       </v>
      </c>
    </row>
    <row r="169" spans="1:5" x14ac:dyDescent="0.2">
      <c r="A169" s="63" t="s">
        <v>1415</v>
      </c>
      <c r="B169" s="61" t="s">
        <v>1251</v>
      </c>
      <c r="C169" s="298"/>
      <c r="D169" s="63" t="s">
        <v>1416</v>
      </c>
      <c r="E169" s="63" t="str">
        <f t="shared" si="5"/>
        <v xml:space="preserve">Enduído para paredes                                                   </v>
      </c>
    </row>
    <row r="170" spans="1:5" x14ac:dyDescent="0.2">
      <c r="A170" s="63" t="s">
        <v>1417</v>
      </c>
      <c r="B170" s="61"/>
      <c r="C170" s="298"/>
      <c r="D170" s="63" t="s">
        <v>1249</v>
      </c>
      <c r="E170" s="63" t="str">
        <f t="shared" si="5"/>
        <v>Adhesivo para pisos y revestimientos cerámicos</v>
      </c>
    </row>
    <row r="171" spans="1:5" x14ac:dyDescent="0.2">
      <c r="A171" s="63" t="s">
        <v>1418</v>
      </c>
      <c r="B171" s="61" t="s">
        <v>4</v>
      </c>
      <c r="C171" s="298"/>
      <c r="D171" s="63" t="s">
        <v>1267</v>
      </c>
      <c r="E171" s="63" t="str">
        <f t="shared" si="5"/>
        <v xml:space="preserve">Maderas terciadas fenólicas                                            </v>
      </c>
    </row>
    <row r="172" spans="1:5" x14ac:dyDescent="0.2">
      <c r="A172" s="63" t="s">
        <v>1419</v>
      </c>
      <c r="B172" s="61" t="s">
        <v>1258</v>
      </c>
      <c r="C172" s="298"/>
      <c r="D172" s="63" t="s">
        <v>1420</v>
      </c>
      <c r="E172" s="63" t="str">
        <f t="shared" si="5"/>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3" t="s">
        <v>1421</v>
      </c>
      <c r="B173" s="61" t="s">
        <v>1258</v>
      </c>
      <c r="C173" s="298"/>
      <c r="D173" s="63" t="s">
        <v>1420</v>
      </c>
      <c r="E173" s="63" t="str">
        <f t="shared" si="5"/>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3" t="s">
        <v>1422</v>
      </c>
      <c r="B174" s="61" t="s">
        <v>1258</v>
      </c>
      <c r="C174" s="298"/>
      <c r="D174" s="63" t="s">
        <v>1420</v>
      </c>
      <c r="E174" s="63" t="str">
        <f t="shared" si="5"/>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3" t="s">
        <v>1423</v>
      </c>
      <c r="B175" s="61" t="s">
        <v>1228</v>
      </c>
      <c r="C175" s="298"/>
      <c r="D175" s="63" t="s">
        <v>1410</v>
      </c>
      <c r="E175" s="63" t="str">
        <f t="shared" si="5"/>
        <v xml:space="preserve">Electrobombas                                                          </v>
      </c>
    </row>
    <row r="176" spans="1:5" x14ac:dyDescent="0.2">
      <c r="A176" s="63" t="s">
        <v>1424</v>
      </c>
      <c r="B176" s="61" t="s">
        <v>4</v>
      </c>
      <c r="C176" s="298"/>
      <c r="D176" s="63" t="s">
        <v>1425</v>
      </c>
      <c r="E176" s="63" t="str">
        <f t="shared" si="5"/>
        <v>Motores eléctricos y equipos de aire acondicionado</v>
      </c>
    </row>
    <row r="177" spans="1:5" x14ac:dyDescent="0.2">
      <c r="A177" s="63" t="s">
        <v>1426</v>
      </c>
      <c r="B177" s="61" t="s">
        <v>1427</v>
      </c>
      <c r="C177" s="298"/>
      <c r="D177" s="63" t="s">
        <v>1410</v>
      </c>
      <c r="E177" s="63" t="str">
        <f t="shared" si="5"/>
        <v xml:space="preserve">Electrobombas                                                          </v>
      </c>
    </row>
    <row r="178" spans="1:5" x14ac:dyDescent="0.2">
      <c r="A178" s="63" t="s">
        <v>1428</v>
      </c>
      <c r="B178" s="61" t="s">
        <v>1427</v>
      </c>
      <c r="C178" s="298"/>
      <c r="D178" s="63" t="s">
        <v>1410</v>
      </c>
      <c r="E178" s="63" t="str">
        <f t="shared" si="5"/>
        <v xml:space="preserve">Electrobombas                                                          </v>
      </c>
    </row>
    <row r="179" spans="1:5" x14ac:dyDescent="0.2">
      <c r="A179" s="63" t="s">
        <v>1429</v>
      </c>
      <c r="B179" s="61" t="s">
        <v>1427</v>
      </c>
      <c r="C179" s="298"/>
      <c r="D179" s="63" t="s">
        <v>1410</v>
      </c>
      <c r="E179" s="63" t="str">
        <f t="shared" si="5"/>
        <v xml:space="preserve">Electrobombas                                                          </v>
      </c>
    </row>
    <row r="180" spans="1:5" x14ac:dyDescent="0.2">
      <c r="A180" s="63" t="s">
        <v>1430</v>
      </c>
      <c r="B180" s="61" t="s">
        <v>6</v>
      </c>
      <c r="C180" s="298"/>
      <c r="D180" s="63" t="s">
        <v>1285</v>
      </c>
      <c r="E180" s="63" t="str">
        <f t="shared" si="5"/>
        <v>Hormigón elaborado</v>
      </c>
    </row>
    <row r="181" spans="1:5" x14ac:dyDescent="0.2">
      <c r="A181" s="63" t="s">
        <v>1431</v>
      </c>
      <c r="B181" s="61" t="s">
        <v>1258</v>
      </c>
      <c r="C181" s="298"/>
      <c r="D181" s="63" t="s">
        <v>1267</v>
      </c>
      <c r="E181" s="63" t="str">
        <f t="shared" si="5"/>
        <v xml:space="preserve">Maderas terciadas fenólicas                                            </v>
      </c>
    </row>
    <row r="182" spans="1:5" x14ac:dyDescent="0.2">
      <c r="A182" s="63" t="s">
        <v>1432</v>
      </c>
      <c r="B182" s="61" t="s">
        <v>1433</v>
      </c>
      <c r="C182" s="298"/>
      <c r="D182" s="63" t="s">
        <v>1434</v>
      </c>
      <c r="E182" s="63" t="str">
        <f t="shared" si="5"/>
        <v xml:space="preserve">Esmaltes sintéticos                                                    </v>
      </c>
    </row>
    <row r="183" spans="1:5" x14ac:dyDescent="0.2">
      <c r="A183" s="63" t="s">
        <v>1435</v>
      </c>
      <c r="B183" s="61" t="s">
        <v>1403</v>
      </c>
      <c r="C183" s="298"/>
      <c r="D183" s="63" t="s">
        <v>1434</v>
      </c>
      <c r="E183" s="63" t="str">
        <f t="shared" si="5"/>
        <v xml:space="preserve">Esmaltes sintéticos                                                    </v>
      </c>
    </row>
    <row r="184" spans="1:5" x14ac:dyDescent="0.2">
      <c r="A184" s="63" t="s">
        <v>1436</v>
      </c>
      <c r="B184" s="61" t="s">
        <v>1433</v>
      </c>
      <c r="C184" s="298"/>
      <c r="D184" s="63" t="s">
        <v>1434</v>
      </c>
      <c r="E184" s="63" t="str">
        <f t="shared" si="5"/>
        <v xml:space="preserve">Esmaltes sintéticos                                                    </v>
      </c>
    </row>
    <row r="185" spans="1:5" x14ac:dyDescent="0.2">
      <c r="A185" s="63" t="s">
        <v>1437</v>
      </c>
      <c r="B185" s="61" t="s">
        <v>1403</v>
      </c>
      <c r="C185" s="298"/>
      <c r="D185" s="63" t="s">
        <v>1434</v>
      </c>
      <c r="E185" s="63" t="str">
        <f t="shared" si="5"/>
        <v xml:space="preserve">Esmaltes sintéticos                                                    </v>
      </c>
    </row>
    <row r="186" spans="1:5" x14ac:dyDescent="0.2">
      <c r="A186" s="63" t="s">
        <v>1438</v>
      </c>
      <c r="B186" s="61" t="s">
        <v>4</v>
      </c>
      <c r="C186" s="298"/>
      <c r="D186" s="63" t="s">
        <v>1439</v>
      </c>
      <c r="E186" s="63" t="str">
        <f t="shared" si="5"/>
        <v xml:space="preserve">Maderas aserradas                                                    </v>
      </c>
    </row>
    <row r="187" spans="1:5" x14ac:dyDescent="0.2">
      <c r="A187" s="63" t="s">
        <v>1440</v>
      </c>
      <c r="B187" s="61" t="s">
        <v>6</v>
      </c>
      <c r="C187" s="298"/>
      <c r="D187" s="63" t="s">
        <v>1441</v>
      </c>
      <c r="E187" s="63" t="str">
        <f t="shared" si="5"/>
        <v>Vidrios para construcción y automotores (incluye: Vidrio plano, Vidrios templados, Vidrios térmicos y Vidrios laminados)</v>
      </c>
    </row>
    <row r="188" spans="1:5" x14ac:dyDescent="0.2">
      <c r="A188" s="63" t="s">
        <v>1442</v>
      </c>
      <c r="B188" s="61" t="s">
        <v>1228</v>
      </c>
      <c r="C188" s="298"/>
      <c r="D188" s="63" t="s">
        <v>1443</v>
      </c>
      <c r="E188" s="63" t="str">
        <f t="shared" si="5"/>
        <v xml:space="preserve">Accesorio para máquinas herramientas                                   </v>
      </c>
    </row>
    <row r="189" spans="1:5" x14ac:dyDescent="0.2">
      <c r="A189" s="63" t="s">
        <v>1444</v>
      </c>
      <c r="B189" s="61" t="s">
        <v>6</v>
      </c>
      <c r="C189" s="298"/>
      <c r="D189" s="63" t="s">
        <v>1279</v>
      </c>
      <c r="E189" s="63" t="str">
        <f t="shared" si="5"/>
        <v xml:space="preserve">Chapas metálicas                                                       </v>
      </c>
    </row>
    <row r="190" spans="1:5" x14ac:dyDescent="0.2">
      <c r="A190" s="63" t="s">
        <v>1445</v>
      </c>
      <c r="B190" s="61" t="s">
        <v>6</v>
      </c>
      <c r="C190" s="298"/>
      <c r="D190" s="63" t="s">
        <v>1446</v>
      </c>
      <c r="E190" s="63" t="str">
        <f t="shared" si="5"/>
        <v>Perfil normal doble T</v>
      </c>
    </row>
    <row r="191" spans="1:5" x14ac:dyDescent="0.2">
      <c r="A191" s="63" t="s">
        <v>1447</v>
      </c>
      <c r="B191" s="61" t="s">
        <v>4</v>
      </c>
      <c r="C191" s="298"/>
      <c r="D191" s="63" t="s">
        <v>1346</v>
      </c>
      <c r="E191" s="63" t="str">
        <f t="shared" si="5"/>
        <v xml:space="preserve">Lingotes de aluminio y sus aleaciones                       </v>
      </c>
    </row>
    <row r="192" spans="1:5" x14ac:dyDescent="0.2">
      <c r="A192" s="63" t="s">
        <v>1448</v>
      </c>
      <c r="B192" s="61" t="s">
        <v>1258</v>
      </c>
      <c r="C192" s="298"/>
      <c r="D192" s="63" t="s">
        <v>1449</v>
      </c>
      <c r="E192" s="63" t="str">
        <f t="shared" si="5"/>
        <v xml:space="preserve">Interruptores eléctricos                                               </v>
      </c>
    </row>
    <row r="193" spans="1:5" x14ac:dyDescent="0.2">
      <c r="A193" s="63" t="s">
        <v>1450</v>
      </c>
      <c r="B193" s="61" t="s">
        <v>985</v>
      </c>
      <c r="C193" s="298"/>
      <c r="D193" s="63" t="s">
        <v>1451</v>
      </c>
      <c r="E193" s="63" t="str">
        <f t="shared" si="5"/>
        <v xml:space="preserve">Bulones                                                                </v>
      </c>
    </row>
    <row r="194" spans="1:5" x14ac:dyDescent="0.2">
      <c r="A194" s="63" t="s">
        <v>1452</v>
      </c>
      <c r="B194" s="61" t="s">
        <v>1433</v>
      </c>
      <c r="C194" s="298"/>
      <c r="D194" s="63" t="s">
        <v>1453</v>
      </c>
      <c r="E194" s="63" t="str">
        <f t="shared" si="5"/>
        <v>Fijador  al agua</v>
      </c>
    </row>
    <row r="195" spans="1:5" x14ac:dyDescent="0.2">
      <c r="A195" s="63" t="s">
        <v>1454</v>
      </c>
      <c r="B195" s="61" t="s">
        <v>4</v>
      </c>
      <c r="C195" s="298"/>
      <c r="D195" s="63" t="s">
        <v>1455</v>
      </c>
      <c r="E195" s="63" t="str">
        <f t="shared" si="5"/>
        <v>Válvula a flotante</v>
      </c>
    </row>
    <row r="196" spans="1:5" x14ac:dyDescent="0.2">
      <c r="A196" s="302" t="s">
        <v>1456</v>
      </c>
      <c r="B196" s="61" t="s">
        <v>1258</v>
      </c>
      <c r="C196" s="303"/>
      <c r="D196" s="63" t="s">
        <v>1317</v>
      </c>
      <c r="E196" s="63" t="str">
        <f t="shared" si="5"/>
        <v xml:space="preserve">Caños y tubos de PVC                                                   </v>
      </c>
    </row>
    <row r="197" spans="1:5" x14ac:dyDescent="0.2">
      <c r="A197" s="63" t="s">
        <v>1457</v>
      </c>
      <c r="B197" s="61" t="s">
        <v>1385</v>
      </c>
      <c r="C197" s="298"/>
      <c r="D197" s="63" t="s">
        <v>1247</v>
      </c>
      <c r="E197" s="63" t="str">
        <f t="shared" si="5"/>
        <v xml:space="preserve">Motores eléctricos                                                     </v>
      </c>
    </row>
    <row r="198" spans="1:5" x14ac:dyDescent="0.2">
      <c r="A198" s="63" t="s">
        <v>1458</v>
      </c>
      <c r="B198" s="61" t="s">
        <v>4</v>
      </c>
      <c r="C198" s="298"/>
      <c r="D198" s="63" t="s">
        <v>1279</v>
      </c>
      <c r="E198" s="63" t="str">
        <f t="shared" si="5"/>
        <v xml:space="preserve">Chapas metálicas                                                       </v>
      </c>
    </row>
    <row r="199" spans="1:5" x14ac:dyDescent="0.2">
      <c r="A199" s="63" t="s">
        <v>1459</v>
      </c>
      <c r="B199" s="61" t="s">
        <v>4</v>
      </c>
      <c r="C199" s="298"/>
      <c r="D199" s="63" t="s">
        <v>1279</v>
      </c>
      <c r="E199" s="63" t="str">
        <f t="shared" si="5"/>
        <v xml:space="preserve">Chapas metálicas                                                       </v>
      </c>
    </row>
    <row r="200" spans="1:5" x14ac:dyDescent="0.2">
      <c r="A200" s="63" t="s">
        <v>1460</v>
      </c>
      <c r="B200" s="61" t="s">
        <v>1258</v>
      </c>
      <c r="C200" s="298"/>
      <c r="D200" s="63" t="s">
        <v>1279</v>
      </c>
      <c r="E200" s="63" t="str">
        <f t="shared" si="5"/>
        <v xml:space="preserve">Chapas metálicas                                                       </v>
      </c>
    </row>
    <row r="201" spans="1:5" x14ac:dyDescent="0.2">
      <c r="A201" s="63" t="s">
        <v>1461</v>
      </c>
      <c r="B201" s="61" t="s">
        <v>4</v>
      </c>
      <c r="C201" s="298"/>
      <c r="D201" s="63" t="s">
        <v>1215</v>
      </c>
      <c r="E201" s="63" t="str">
        <f t="shared" si="5"/>
        <v>Cemento portland normal, en bolsa</v>
      </c>
    </row>
    <row r="202" spans="1:5" x14ac:dyDescent="0.2">
      <c r="A202" s="63" t="s">
        <v>1462</v>
      </c>
      <c r="B202" s="61" t="s">
        <v>5</v>
      </c>
      <c r="C202" s="298"/>
      <c r="D202" s="63" t="s">
        <v>1068</v>
      </c>
      <c r="E202" s="63" t="str">
        <f t="shared" si="5"/>
        <v>Canto rodado clasificado</v>
      </c>
    </row>
    <row r="203" spans="1:5" x14ac:dyDescent="0.2">
      <c r="A203" s="63" t="s">
        <v>1463</v>
      </c>
      <c r="B203" s="61" t="s">
        <v>1258</v>
      </c>
      <c r="C203" s="298"/>
      <c r="D203" s="63" t="s">
        <v>1317</v>
      </c>
      <c r="E203" s="63" t="str">
        <f t="shared" si="5"/>
        <v xml:space="preserve">Caños y tubos de PVC                                                   </v>
      </c>
    </row>
    <row r="204" spans="1:5" x14ac:dyDescent="0.2">
      <c r="A204" s="63" t="s">
        <v>1464</v>
      </c>
      <c r="B204" s="61" t="s">
        <v>4</v>
      </c>
      <c r="C204" s="298"/>
      <c r="D204" s="63" t="s">
        <v>1290</v>
      </c>
      <c r="E204" s="63" t="str">
        <f t="shared" si="5"/>
        <v>Llave esclusa de bronce</v>
      </c>
    </row>
    <row r="205" spans="1:5" x14ac:dyDescent="0.2">
      <c r="A205" s="63" t="s">
        <v>1465</v>
      </c>
      <c r="B205" s="61" t="s">
        <v>4</v>
      </c>
      <c r="C205" s="298"/>
      <c r="D205" s="63" t="s">
        <v>1466</v>
      </c>
      <c r="E205" s="63" t="str">
        <f t="shared" si="5"/>
        <v xml:space="preserve">Grupos electrógenos                                                    </v>
      </c>
    </row>
    <row r="206" spans="1:5" x14ac:dyDescent="0.2">
      <c r="A206" s="63" t="s">
        <v>1467</v>
      </c>
      <c r="B206" s="61" t="s">
        <v>4</v>
      </c>
      <c r="C206" s="298"/>
      <c r="D206" s="63" t="s">
        <v>1466</v>
      </c>
      <c r="E206" s="63" t="str">
        <f t="shared" si="5"/>
        <v xml:space="preserve">Grupos electrógenos                                                    </v>
      </c>
    </row>
    <row r="207" spans="1:5" x14ac:dyDescent="0.2">
      <c r="A207" s="63" t="s">
        <v>1468</v>
      </c>
      <c r="B207" s="61" t="s">
        <v>4</v>
      </c>
      <c r="C207" s="298"/>
      <c r="D207" s="63" t="s">
        <v>1469</v>
      </c>
      <c r="E207" s="63" t="str">
        <f t="shared" si="5"/>
        <v>Pintura al látex para exteriores</v>
      </c>
    </row>
    <row r="208" spans="1:5" x14ac:dyDescent="0.2">
      <c r="A208" s="63" t="s">
        <v>1219</v>
      </c>
      <c r="B208" s="312" t="s">
        <v>4</v>
      </c>
      <c r="C208" s="313"/>
      <c r="D208" s="314"/>
      <c r="E208" s="314"/>
    </row>
    <row r="209" spans="1:5" x14ac:dyDescent="0.2">
      <c r="A209" s="63" t="s">
        <v>1470</v>
      </c>
      <c r="B209" s="61" t="s">
        <v>1471</v>
      </c>
      <c r="C209" s="298"/>
      <c r="D209" s="63" t="s">
        <v>1472</v>
      </c>
      <c r="E209" s="63" t="str">
        <f t="shared" si="5"/>
        <v xml:space="preserve">Hidrófugos                                                             </v>
      </c>
    </row>
    <row r="210" spans="1:5" x14ac:dyDescent="0.2">
      <c r="A210" s="63" t="s">
        <v>1473</v>
      </c>
      <c r="B210" s="61" t="s">
        <v>1337</v>
      </c>
      <c r="C210" s="298"/>
      <c r="D210" s="63" t="s">
        <v>1288</v>
      </c>
      <c r="E210" s="63" t="str">
        <f t="shared" si="5"/>
        <v xml:space="preserve">Hierros redondos                                                       </v>
      </c>
    </row>
    <row r="211" spans="1:5" x14ac:dyDescent="0.2">
      <c r="A211" s="63" t="s">
        <v>1474</v>
      </c>
      <c r="B211" s="61" t="s">
        <v>1251</v>
      </c>
      <c r="C211" s="298"/>
      <c r="D211" s="63" t="s">
        <v>1288</v>
      </c>
      <c r="E211" s="63" t="str">
        <f t="shared" si="5"/>
        <v xml:space="preserve">Hierros redondos                                                       </v>
      </c>
    </row>
    <row r="212" spans="1:5" x14ac:dyDescent="0.2">
      <c r="A212" s="63" t="s">
        <v>716</v>
      </c>
      <c r="B212" s="61" t="s">
        <v>5</v>
      </c>
      <c r="C212" s="298"/>
      <c r="D212" s="63" t="s">
        <v>1285</v>
      </c>
      <c r="E212" s="63" t="str">
        <f t="shared" si="5"/>
        <v>Hormigón elaborado</v>
      </c>
    </row>
    <row r="213" spans="1:5" x14ac:dyDescent="0.2">
      <c r="A213" s="63" t="s">
        <v>1475</v>
      </c>
      <c r="B213" s="61" t="s">
        <v>5</v>
      </c>
      <c r="C213" s="298"/>
      <c r="D213" s="63" t="s">
        <v>1262</v>
      </c>
      <c r="E213" s="63" t="str">
        <f t="shared" si="5"/>
        <v xml:space="preserve">Hormigón                                                               </v>
      </c>
    </row>
    <row r="214" spans="1:5" x14ac:dyDescent="0.2">
      <c r="A214" s="63" t="s">
        <v>1476</v>
      </c>
      <c r="B214" s="61" t="s">
        <v>5</v>
      </c>
      <c r="C214" s="298"/>
      <c r="D214" s="63" t="s">
        <v>1262</v>
      </c>
      <c r="E214" s="63" t="str">
        <f t="shared" si="5"/>
        <v xml:space="preserve">Hormigón                                                               </v>
      </c>
    </row>
    <row r="215" spans="1:5" x14ac:dyDescent="0.2">
      <c r="A215" s="63" t="s">
        <v>1477</v>
      </c>
      <c r="B215" s="61" t="s">
        <v>5</v>
      </c>
      <c r="C215" s="298"/>
      <c r="D215" s="63" t="s">
        <v>1285</v>
      </c>
      <c r="E215" s="63" t="str">
        <f t="shared" si="5"/>
        <v>Hormigón elaborado</v>
      </c>
    </row>
    <row r="216" spans="1:5" x14ac:dyDescent="0.2">
      <c r="A216" s="63" t="s">
        <v>1478</v>
      </c>
      <c r="B216" s="61" t="s">
        <v>5</v>
      </c>
      <c r="C216" s="298"/>
      <c r="D216" s="63" t="s">
        <v>1285</v>
      </c>
      <c r="E216" s="63" t="str">
        <f t="shared" si="5"/>
        <v>Hormigón elaborado</v>
      </c>
    </row>
    <row r="217" spans="1:5" x14ac:dyDescent="0.2">
      <c r="A217" s="63" t="s">
        <v>1479</v>
      </c>
      <c r="B217" s="61" t="s">
        <v>5</v>
      </c>
      <c r="C217" s="298"/>
      <c r="D217" s="63" t="s">
        <v>1285</v>
      </c>
      <c r="E217" s="63" t="str">
        <f t="shared" si="5"/>
        <v>Hormigón elaborado</v>
      </c>
    </row>
    <row r="218" spans="1:5" x14ac:dyDescent="0.2">
      <c r="A218" s="63" t="s">
        <v>1480</v>
      </c>
      <c r="B218" s="61" t="s">
        <v>5</v>
      </c>
      <c r="C218" s="298"/>
      <c r="D218" s="63" t="s">
        <v>1285</v>
      </c>
      <c r="E218" s="63" t="str">
        <f t="shared" si="5"/>
        <v>Hormigón elaborado</v>
      </c>
    </row>
    <row r="219" spans="1:5" x14ac:dyDescent="0.2">
      <c r="A219" s="63" t="s">
        <v>1481</v>
      </c>
      <c r="B219" s="61" t="s">
        <v>5</v>
      </c>
      <c r="C219" s="298"/>
      <c r="D219" s="63" t="s">
        <v>1285</v>
      </c>
      <c r="E219" s="63" t="str">
        <f t="shared" si="5"/>
        <v>Hormigón elaborado</v>
      </c>
    </row>
    <row r="220" spans="1:5" x14ac:dyDescent="0.2">
      <c r="A220" s="63" t="s">
        <v>1482</v>
      </c>
      <c r="B220" s="61" t="s">
        <v>5</v>
      </c>
      <c r="C220" s="298"/>
      <c r="D220" s="63" t="s">
        <v>1285</v>
      </c>
      <c r="E220" s="63" t="str">
        <f t="shared" ref="E220:E284" si="6">IFERROR(VLOOKUP(D220,Tabla_Indices,5,FALSE),"")</f>
        <v>Hormigón elaborado</v>
      </c>
    </row>
    <row r="221" spans="1:5" x14ac:dyDescent="0.2">
      <c r="A221" s="63" t="s">
        <v>1483</v>
      </c>
      <c r="B221" s="61" t="s">
        <v>1385</v>
      </c>
      <c r="C221" s="298"/>
      <c r="D221" s="63" t="s">
        <v>1256</v>
      </c>
      <c r="E221" s="63" t="str">
        <f t="shared" si="6"/>
        <v>Anafe a gas</v>
      </c>
    </row>
    <row r="222" spans="1:5" x14ac:dyDescent="0.2">
      <c r="A222" s="63" t="s">
        <v>1484</v>
      </c>
      <c r="B222" s="61" t="s">
        <v>4</v>
      </c>
      <c r="C222" s="298"/>
      <c r="D222" s="63" t="s">
        <v>1256</v>
      </c>
      <c r="E222" s="63" t="str">
        <f t="shared" si="6"/>
        <v>Anafe a gas</v>
      </c>
    </row>
    <row r="223" spans="1:5" x14ac:dyDescent="0.2">
      <c r="A223" s="63" t="s">
        <v>1485</v>
      </c>
      <c r="B223" s="61" t="s">
        <v>4</v>
      </c>
      <c r="C223" s="298"/>
      <c r="D223" s="63" t="s">
        <v>1486</v>
      </c>
      <c r="E223" s="63" t="str">
        <f t="shared" si="6"/>
        <v xml:space="preserve">Interruptor termomagnético </v>
      </c>
    </row>
    <row r="224" spans="1:5" x14ac:dyDescent="0.2">
      <c r="A224" s="63" t="s">
        <v>1487</v>
      </c>
      <c r="B224" s="61" t="s">
        <v>1258</v>
      </c>
      <c r="C224" s="298"/>
      <c r="D224" s="63" t="s">
        <v>1254</v>
      </c>
      <c r="E224" s="63" t="str">
        <f t="shared" si="6"/>
        <v>Iluminación de emergencia</v>
      </c>
    </row>
    <row r="225" spans="1:5" x14ac:dyDescent="0.2">
      <c r="A225" s="63" t="s">
        <v>1488</v>
      </c>
      <c r="B225" s="61" t="s">
        <v>1489</v>
      </c>
      <c r="C225" s="298"/>
      <c r="D225" s="63" t="s">
        <v>1490</v>
      </c>
      <c r="E225" s="63" t="str">
        <f t="shared" si="6"/>
        <v>Inodoro de calidad media</v>
      </c>
    </row>
    <row r="226" spans="1:5" x14ac:dyDescent="0.2">
      <c r="A226" s="63" t="s">
        <v>1491</v>
      </c>
      <c r="B226" s="61" t="s">
        <v>1489</v>
      </c>
      <c r="C226" s="298"/>
      <c r="D226" s="63" t="s">
        <v>1490</v>
      </c>
      <c r="E226" s="63" t="str">
        <f t="shared" si="6"/>
        <v>Inodoro de calidad media</v>
      </c>
    </row>
    <row r="227" spans="1:5" x14ac:dyDescent="0.2">
      <c r="A227" s="63" t="s">
        <v>1492</v>
      </c>
      <c r="B227" s="61" t="s">
        <v>1258</v>
      </c>
      <c r="C227" s="298"/>
      <c r="D227" s="63" t="s">
        <v>1283</v>
      </c>
      <c r="E227" s="63" t="str">
        <f t="shared" si="6"/>
        <v xml:space="preserve">Piletas y mesadas de acero inoxidable                                  </v>
      </c>
    </row>
    <row r="228" spans="1:5" x14ac:dyDescent="0.2">
      <c r="A228" s="63" t="s">
        <v>1493</v>
      </c>
      <c r="B228" s="61" t="s">
        <v>1311</v>
      </c>
      <c r="C228" s="298"/>
      <c r="D228" s="63" t="s">
        <v>1285</v>
      </c>
      <c r="E228" s="63" t="str">
        <f t="shared" si="6"/>
        <v>Hormigón elaborado</v>
      </c>
    </row>
    <row r="229" spans="1:5" x14ac:dyDescent="0.2">
      <c r="A229" s="63" t="s">
        <v>1494</v>
      </c>
      <c r="B229" s="61" t="s">
        <v>4</v>
      </c>
      <c r="C229" s="298"/>
      <c r="D229" s="63" t="s">
        <v>1495</v>
      </c>
      <c r="E229" s="63" t="str">
        <f t="shared" si="6"/>
        <v>Interruptor de un  punto</v>
      </c>
    </row>
    <row r="230" spans="1:5" x14ac:dyDescent="0.2">
      <c r="A230" s="63" t="s">
        <v>1496</v>
      </c>
      <c r="B230" s="61" t="s">
        <v>4</v>
      </c>
      <c r="C230" s="298"/>
      <c r="D230" s="63" t="s">
        <v>1486</v>
      </c>
      <c r="E230" s="63" t="str">
        <f t="shared" si="6"/>
        <v xml:space="preserve">Interruptor termomagnético </v>
      </c>
    </row>
    <row r="231" spans="1:5" x14ac:dyDescent="0.2">
      <c r="A231" s="63" t="s">
        <v>1497</v>
      </c>
      <c r="B231" s="61" t="s">
        <v>1385</v>
      </c>
      <c r="C231" s="298"/>
      <c r="D231" s="63" t="s">
        <v>1498</v>
      </c>
      <c r="E231" s="63" t="str">
        <f t="shared" si="6"/>
        <v>Jabalina</v>
      </c>
    </row>
    <row r="232" spans="1:5" x14ac:dyDescent="0.2">
      <c r="A232" s="63" t="s">
        <v>1499</v>
      </c>
      <c r="B232" s="61" t="s">
        <v>1258</v>
      </c>
      <c r="C232" s="298"/>
      <c r="D232" s="63" t="s">
        <v>1297</v>
      </c>
      <c r="E232" s="63" t="str">
        <f t="shared" si="6"/>
        <v>Instalación eléctrica</v>
      </c>
    </row>
    <row r="233" spans="1:5" x14ac:dyDescent="0.2">
      <c r="A233" s="63" t="s">
        <v>1500</v>
      </c>
      <c r="B233" s="61" t="s">
        <v>4</v>
      </c>
      <c r="C233" s="298"/>
      <c r="D233" s="63" t="s">
        <v>1501</v>
      </c>
      <c r="E233" s="63" t="str">
        <f t="shared" si="6"/>
        <v>Codo con base de PVC</v>
      </c>
    </row>
    <row r="234" spans="1:5" x14ac:dyDescent="0.2">
      <c r="A234" s="63" t="s">
        <v>1502</v>
      </c>
      <c r="B234" s="61" t="s">
        <v>985</v>
      </c>
      <c r="C234" s="298"/>
      <c r="D234" s="63" t="s">
        <v>1076</v>
      </c>
      <c r="E234" s="63" t="str">
        <f t="shared" si="6"/>
        <v>Ladrillón de 1°</v>
      </c>
    </row>
    <row r="235" spans="1:5" x14ac:dyDescent="0.2">
      <c r="A235" s="63" t="s">
        <v>1503</v>
      </c>
      <c r="B235" s="61" t="s">
        <v>1258</v>
      </c>
      <c r="C235" s="298"/>
      <c r="D235" s="63" t="s">
        <v>1269</v>
      </c>
      <c r="E235" s="63" t="str">
        <f t="shared" si="6"/>
        <v>Artefacto de iluminación</v>
      </c>
    </row>
    <row r="236" spans="1:5" x14ac:dyDescent="0.2">
      <c r="A236" s="63" t="s">
        <v>1504</v>
      </c>
      <c r="B236" s="61" t="s">
        <v>6</v>
      </c>
      <c r="C236" s="298"/>
      <c r="D236" s="63" t="s">
        <v>1441</v>
      </c>
      <c r="E236" s="63" t="str">
        <f t="shared" si="6"/>
        <v>Vidrios para construcción y automotores (incluye: Vidrio plano, Vidrios templados, Vidrios térmicos y Vidrios laminados)</v>
      </c>
    </row>
    <row r="237" spans="1:5" x14ac:dyDescent="0.2">
      <c r="A237" s="63" t="s">
        <v>1505</v>
      </c>
      <c r="B237" s="61" t="s">
        <v>985</v>
      </c>
      <c r="C237" s="298"/>
      <c r="D237" s="63" t="s">
        <v>1290</v>
      </c>
      <c r="E237" s="63" t="str">
        <f t="shared" si="6"/>
        <v>Llave esclusa de bronce</v>
      </c>
    </row>
    <row r="238" spans="1:5" x14ac:dyDescent="0.2">
      <c r="A238" s="63" t="s">
        <v>1506</v>
      </c>
      <c r="B238" s="61" t="s">
        <v>1258</v>
      </c>
      <c r="C238" s="298"/>
      <c r="D238" s="63" t="s">
        <v>1283</v>
      </c>
      <c r="E238" s="63" t="str">
        <f t="shared" si="6"/>
        <v xml:space="preserve">Piletas y mesadas de acero inoxidable                                  </v>
      </c>
    </row>
    <row r="239" spans="1:5" x14ac:dyDescent="0.2">
      <c r="A239" s="63" t="s">
        <v>1507</v>
      </c>
      <c r="B239" s="61" t="s">
        <v>1258</v>
      </c>
      <c r="C239" s="298"/>
      <c r="D239" s="63" t="s">
        <v>1317</v>
      </c>
      <c r="E239" s="63" t="str">
        <f t="shared" si="6"/>
        <v xml:space="preserve">Caños y tubos de PVC                                                   </v>
      </c>
    </row>
    <row r="240" spans="1:5" x14ac:dyDescent="0.2">
      <c r="A240" s="63" t="s">
        <v>1508</v>
      </c>
      <c r="B240" s="61" t="s">
        <v>1258</v>
      </c>
      <c r="C240" s="298"/>
      <c r="D240" s="63" t="s">
        <v>1279</v>
      </c>
      <c r="E240" s="63" t="str">
        <f t="shared" si="6"/>
        <v xml:space="preserve">Chapas metálicas                                                       </v>
      </c>
    </row>
    <row r="241" spans="1:5" x14ac:dyDescent="0.2">
      <c r="A241" s="63" t="s">
        <v>1509</v>
      </c>
      <c r="B241" s="61" t="s">
        <v>1258</v>
      </c>
      <c r="C241" s="298"/>
      <c r="D241" s="63" t="s">
        <v>1317</v>
      </c>
      <c r="E241" s="63" t="str">
        <f t="shared" si="6"/>
        <v xml:space="preserve">Caños y tubos de PVC                                                   </v>
      </c>
    </row>
    <row r="242" spans="1:5" x14ac:dyDescent="0.2">
      <c r="A242" s="63" t="s">
        <v>1510</v>
      </c>
      <c r="B242" s="61" t="s">
        <v>1311</v>
      </c>
      <c r="C242" s="298"/>
      <c r="D242" s="63" t="s">
        <v>1413</v>
      </c>
      <c r="E242" s="63" t="str">
        <f t="shared" si="6"/>
        <v xml:space="preserve">Abrasivos                                                              </v>
      </c>
    </row>
    <row r="243" spans="1:5" x14ac:dyDescent="0.2">
      <c r="A243" s="63" t="s">
        <v>1511</v>
      </c>
      <c r="B243" s="61" t="s">
        <v>985</v>
      </c>
      <c r="C243" s="298"/>
      <c r="D243" s="63" t="s">
        <v>1512</v>
      </c>
      <c r="E243" s="63" t="str">
        <f t="shared" si="6"/>
        <v>Llave de paso para agua</v>
      </c>
    </row>
    <row r="244" spans="1:5" x14ac:dyDescent="0.2">
      <c r="A244" s="63" t="s">
        <v>1513</v>
      </c>
      <c r="B244" s="61" t="s">
        <v>1258</v>
      </c>
      <c r="C244" s="298"/>
      <c r="D244" s="63" t="s">
        <v>1279</v>
      </c>
      <c r="E244" s="63" t="str">
        <f t="shared" si="6"/>
        <v xml:space="preserve">Chapas metálicas                                                       </v>
      </c>
    </row>
    <row r="245" spans="1:5" x14ac:dyDescent="0.2">
      <c r="A245" s="63" t="s">
        <v>1514</v>
      </c>
      <c r="B245" s="61" t="s">
        <v>4</v>
      </c>
      <c r="C245" s="298"/>
      <c r="D245" s="63" t="s">
        <v>1512</v>
      </c>
      <c r="E245" s="63" t="str">
        <f t="shared" si="6"/>
        <v>Llave de paso para agua</v>
      </c>
    </row>
    <row r="246" spans="1:5" x14ac:dyDescent="0.2">
      <c r="A246" s="63" t="s">
        <v>180</v>
      </c>
      <c r="B246" s="61" t="s">
        <v>4</v>
      </c>
      <c r="C246" s="298"/>
      <c r="D246" s="63" t="s">
        <v>1515</v>
      </c>
      <c r="E246" s="63" t="str">
        <f t="shared" si="6"/>
        <v>Llave de paso para gas</v>
      </c>
    </row>
    <row r="247" spans="1:5" x14ac:dyDescent="0.2">
      <c r="A247" s="63" t="s">
        <v>180</v>
      </c>
      <c r="B247" s="61" t="s">
        <v>4</v>
      </c>
      <c r="C247" s="298"/>
      <c r="D247" s="63" t="s">
        <v>1515</v>
      </c>
      <c r="E247" s="63" t="str">
        <f t="shared" si="6"/>
        <v>Llave de paso para gas</v>
      </c>
    </row>
    <row r="248" spans="1:5" x14ac:dyDescent="0.2">
      <c r="A248" s="63" t="s">
        <v>1516</v>
      </c>
      <c r="B248" s="61" t="s">
        <v>1258</v>
      </c>
      <c r="C248" s="298"/>
      <c r="D248" s="63" t="s">
        <v>1297</v>
      </c>
      <c r="E248" s="63" t="str">
        <f t="shared" si="6"/>
        <v>Instalación eléctrica</v>
      </c>
    </row>
    <row r="249" spans="1:5" x14ac:dyDescent="0.2">
      <c r="A249" s="63" t="s">
        <v>1517</v>
      </c>
      <c r="B249" s="61" t="s">
        <v>1258</v>
      </c>
      <c r="C249" s="298"/>
      <c r="D249" s="63" t="s">
        <v>1269</v>
      </c>
      <c r="E249" s="63" t="str">
        <f t="shared" si="6"/>
        <v>Artefacto de iluminación</v>
      </c>
    </row>
    <row r="250" spans="1:5" x14ac:dyDescent="0.2">
      <c r="A250" s="63" t="s">
        <v>1518</v>
      </c>
      <c r="B250" s="61" t="s">
        <v>4</v>
      </c>
      <c r="C250" s="298"/>
      <c r="D250" s="63" t="s">
        <v>1269</v>
      </c>
      <c r="E250" s="63" t="str">
        <f t="shared" si="6"/>
        <v>Artefacto de iluminación</v>
      </c>
    </row>
    <row r="251" spans="1:5" x14ac:dyDescent="0.2">
      <c r="A251" s="63" t="s">
        <v>1519</v>
      </c>
      <c r="B251" s="61" t="s">
        <v>985</v>
      </c>
      <c r="C251" s="298"/>
      <c r="D251" s="63" t="s">
        <v>1269</v>
      </c>
      <c r="E251" s="63" t="str">
        <f t="shared" si="6"/>
        <v>Artefacto de iluminación</v>
      </c>
    </row>
    <row r="252" spans="1:5" x14ac:dyDescent="0.2">
      <c r="A252" s="63" t="s">
        <v>298</v>
      </c>
      <c r="B252" s="61" t="s">
        <v>4</v>
      </c>
      <c r="C252" s="298"/>
      <c r="D252" s="63" t="s">
        <v>1520</v>
      </c>
      <c r="E252" s="63" t="str">
        <f t="shared" si="6"/>
        <v>Luz y fuerza motriz para obra</v>
      </c>
    </row>
    <row r="253" spans="1:5" x14ac:dyDescent="0.2">
      <c r="A253" s="63" t="s">
        <v>299</v>
      </c>
      <c r="B253" s="61" t="s">
        <v>4</v>
      </c>
      <c r="C253" s="298"/>
      <c r="D253" s="63" t="s">
        <v>1521</v>
      </c>
      <c r="E253" s="63" t="str">
        <f t="shared" si="6"/>
        <v>Tabla con una cara cepillada para encofrado</v>
      </c>
    </row>
    <row r="254" spans="1:5" x14ac:dyDescent="0.2">
      <c r="A254" s="63" t="s">
        <v>1522</v>
      </c>
      <c r="B254" s="61" t="s">
        <v>4</v>
      </c>
      <c r="C254" s="298"/>
      <c r="D254" s="63" t="s">
        <v>1523</v>
      </c>
      <c r="E254" s="63" t="str">
        <f t="shared" si="6"/>
        <v xml:space="preserve">Maderas aserradas                                                      </v>
      </c>
    </row>
    <row r="255" spans="1:5" x14ac:dyDescent="0.2">
      <c r="A255" s="63" t="s">
        <v>1524</v>
      </c>
      <c r="B255" s="61" t="s">
        <v>1258</v>
      </c>
      <c r="C255" s="298"/>
      <c r="D255" s="63" t="s">
        <v>1279</v>
      </c>
      <c r="E255" s="63" t="str">
        <f t="shared" si="6"/>
        <v xml:space="preserve">Chapas metálicas                                                       </v>
      </c>
    </row>
    <row r="256" spans="1:5" x14ac:dyDescent="0.2">
      <c r="A256" s="63" t="s">
        <v>1525</v>
      </c>
      <c r="B256" s="61" t="s">
        <v>6</v>
      </c>
      <c r="C256" s="298"/>
      <c r="D256" s="63" t="s">
        <v>1252</v>
      </c>
      <c r="E256" s="63" t="str">
        <f t="shared" si="6"/>
        <v xml:space="preserve">Alambres de acero                                                      </v>
      </c>
    </row>
    <row r="257" spans="1:5" x14ac:dyDescent="0.2">
      <c r="A257" s="63" t="s">
        <v>1526</v>
      </c>
      <c r="B257" s="61" t="s">
        <v>6</v>
      </c>
      <c r="C257" s="298"/>
      <c r="D257" s="63" t="s">
        <v>1279</v>
      </c>
      <c r="E257" s="63" t="str">
        <f t="shared" si="6"/>
        <v xml:space="preserve">Chapas metálicas                                                       </v>
      </c>
    </row>
    <row r="258" spans="1:5" x14ac:dyDescent="0.2">
      <c r="A258" s="63" t="s">
        <v>1527</v>
      </c>
      <c r="B258" s="61" t="s">
        <v>4</v>
      </c>
      <c r="C258" s="298"/>
      <c r="D258" s="63" t="s">
        <v>1528</v>
      </c>
      <c r="E258" s="63" t="str">
        <f t="shared" si="6"/>
        <v>Hidrante completo, con manguera y gabinete</v>
      </c>
    </row>
    <row r="259" spans="1:5" x14ac:dyDescent="0.2">
      <c r="A259" s="63" t="s">
        <v>1529</v>
      </c>
      <c r="B259" s="61" t="s">
        <v>985</v>
      </c>
      <c r="C259" s="298"/>
      <c r="D259" s="63" t="s">
        <v>1528</v>
      </c>
      <c r="E259" s="63" t="str">
        <f t="shared" si="6"/>
        <v>Hidrante completo, con manguera y gabinete</v>
      </c>
    </row>
    <row r="260" spans="1:5" x14ac:dyDescent="0.2">
      <c r="A260" s="63" t="s">
        <v>1530</v>
      </c>
      <c r="B260" s="61" t="s">
        <v>1251</v>
      </c>
      <c r="C260" s="298"/>
      <c r="D260" s="63" t="s">
        <v>1531</v>
      </c>
      <c r="E260" s="63" t="str">
        <f t="shared" si="6"/>
        <v xml:space="preserve">Arcillas                                                               </v>
      </c>
    </row>
    <row r="261" spans="1:5" x14ac:dyDescent="0.2">
      <c r="A261" s="63" t="s">
        <v>1532</v>
      </c>
      <c r="B261" s="61" t="s">
        <v>4</v>
      </c>
      <c r="C261" s="298"/>
      <c r="D261" s="63" t="s">
        <v>1285</v>
      </c>
      <c r="E261" s="63" t="str">
        <f t="shared" si="6"/>
        <v>Hormigón elaborado</v>
      </c>
    </row>
    <row r="262" spans="1:5" x14ac:dyDescent="0.2">
      <c r="A262" s="63" t="s">
        <v>1533</v>
      </c>
      <c r="B262" s="61" t="s">
        <v>6</v>
      </c>
      <c r="C262" s="298"/>
      <c r="D262" s="63" t="s">
        <v>1534</v>
      </c>
      <c r="E262" s="63" t="str">
        <f t="shared" si="6"/>
        <v xml:space="preserve">Yesos y piedras calizas                                                </v>
      </c>
    </row>
    <row r="263" spans="1:5" x14ac:dyDescent="0.2">
      <c r="A263" s="63" t="s">
        <v>1535</v>
      </c>
      <c r="B263" s="61" t="s">
        <v>985</v>
      </c>
      <c r="C263" s="298"/>
      <c r="D263" s="63" t="s">
        <v>1536</v>
      </c>
      <c r="E263" s="63" t="str">
        <f t="shared" si="6"/>
        <v>Matafuego de polvo químico</v>
      </c>
    </row>
    <row r="264" spans="1:5" x14ac:dyDescent="0.2">
      <c r="A264" s="63" t="s">
        <v>1537</v>
      </c>
      <c r="B264" s="61" t="s">
        <v>985</v>
      </c>
      <c r="C264" s="298"/>
      <c r="D264" s="63" t="s">
        <v>1536</v>
      </c>
      <c r="E264" s="63" t="str">
        <f t="shared" si="6"/>
        <v>Matafuego de polvo químico</v>
      </c>
    </row>
    <row r="265" spans="1:5" x14ac:dyDescent="0.2">
      <c r="A265" s="63" t="s">
        <v>1538</v>
      </c>
      <c r="B265" s="61" t="s">
        <v>985</v>
      </c>
      <c r="C265" s="298"/>
      <c r="D265" s="63" t="s">
        <v>1536</v>
      </c>
      <c r="E265" s="63" t="str">
        <f t="shared" si="6"/>
        <v>Matafuego de polvo químico</v>
      </c>
    </row>
    <row r="266" spans="1:5" x14ac:dyDescent="0.2">
      <c r="A266" s="63" t="s">
        <v>1539</v>
      </c>
      <c r="B266" s="61" t="s">
        <v>985</v>
      </c>
      <c r="C266" s="298"/>
      <c r="D266" s="63" t="s">
        <v>1536</v>
      </c>
      <c r="E266" s="63" t="str">
        <f t="shared" si="6"/>
        <v>Matafuego de polvo químico</v>
      </c>
    </row>
    <row r="267" spans="1:5" x14ac:dyDescent="0.2">
      <c r="A267" s="63" t="s">
        <v>1540</v>
      </c>
      <c r="B267" s="61" t="s">
        <v>985</v>
      </c>
      <c r="C267" s="298"/>
      <c r="D267" s="63" t="s">
        <v>1536</v>
      </c>
      <c r="E267" s="63" t="str">
        <f t="shared" si="6"/>
        <v>Matafuego de polvo químico</v>
      </c>
    </row>
    <row r="268" spans="1:5" x14ac:dyDescent="0.2">
      <c r="A268" s="63" t="s">
        <v>1541</v>
      </c>
      <c r="B268" s="61" t="s">
        <v>985</v>
      </c>
      <c r="C268" s="298"/>
      <c r="D268" s="63" t="s">
        <v>1536</v>
      </c>
      <c r="E268" s="63" t="str">
        <f t="shared" si="6"/>
        <v>Matafuego de polvo químico</v>
      </c>
    </row>
    <row r="269" spans="1:5" x14ac:dyDescent="0.2">
      <c r="A269" s="63" t="s">
        <v>1542</v>
      </c>
      <c r="B269" s="61" t="s">
        <v>4</v>
      </c>
      <c r="C269" s="298"/>
      <c r="D269" s="63" t="s">
        <v>1543</v>
      </c>
      <c r="E269" s="63" t="str">
        <f t="shared" si="6"/>
        <v xml:space="preserve">Arenas                                                                 </v>
      </c>
    </row>
    <row r="270" spans="1:5" x14ac:dyDescent="0.2">
      <c r="A270" s="63" t="s">
        <v>1544</v>
      </c>
      <c r="B270" s="61" t="s">
        <v>605</v>
      </c>
      <c r="C270" s="298"/>
      <c r="D270" s="63" t="s">
        <v>1076</v>
      </c>
      <c r="E270" s="63" t="str">
        <f t="shared" si="6"/>
        <v>Ladrillón de 1°</v>
      </c>
    </row>
    <row r="271" spans="1:5" x14ac:dyDescent="0.2">
      <c r="A271" s="63" t="s">
        <v>1545</v>
      </c>
      <c r="B271" s="61" t="s">
        <v>4</v>
      </c>
      <c r="C271" s="298"/>
      <c r="D271" s="311" t="s">
        <v>1546</v>
      </c>
      <c r="E271" s="63" t="str">
        <f t="shared" si="6"/>
        <v/>
      </c>
    </row>
    <row r="272" spans="1:5" x14ac:dyDescent="0.2">
      <c r="A272" s="63" t="s">
        <v>1724</v>
      </c>
      <c r="B272" s="312"/>
      <c r="C272" s="313"/>
      <c r="D272" s="314"/>
      <c r="E272" s="314"/>
    </row>
    <row r="273" spans="1:5" x14ac:dyDescent="0.2">
      <c r="A273" s="63" t="s">
        <v>1547</v>
      </c>
      <c r="B273" s="61" t="s">
        <v>4</v>
      </c>
      <c r="C273" s="298"/>
      <c r="D273" s="63" t="s">
        <v>1536</v>
      </c>
      <c r="E273" s="63" t="str">
        <f t="shared" si="6"/>
        <v>Matafuego de polvo químico</v>
      </c>
    </row>
    <row r="274" spans="1:5" x14ac:dyDescent="0.2">
      <c r="A274" s="63" t="s">
        <v>1548</v>
      </c>
      <c r="B274" s="61" t="s">
        <v>4</v>
      </c>
      <c r="C274" s="298"/>
      <c r="D274" s="63" t="s">
        <v>1247</v>
      </c>
      <c r="E274" s="63" t="str">
        <f t="shared" si="6"/>
        <v xml:space="preserve">Motores eléctricos                                                     </v>
      </c>
    </row>
    <row r="275" spans="1:5" x14ac:dyDescent="0.2">
      <c r="A275" s="63" t="s">
        <v>1549</v>
      </c>
      <c r="B275" s="61" t="s">
        <v>1550</v>
      </c>
      <c r="C275" s="298"/>
      <c r="D275" s="63" t="s">
        <v>1449</v>
      </c>
      <c r="E275" s="63" t="str">
        <f t="shared" si="6"/>
        <v xml:space="preserve">Interruptores eléctricos                                               </v>
      </c>
    </row>
    <row r="276" spans="1:5" x14ac:dyDescent="0.2">
      <c r="A276" s="63" t="s">
        <v>1551</v>
      </c>
      <c r="B276" s="61" t="s">
        <v>4</v>
      </c>
      <c r="C276" s="298"/>
      <c r="D276" s="63" t="s">
        <v>1552</v>
      </c>
      <c r="E276" s="63" t="str">
        <f t="shared" si="6"/>
        <v>Cal área hidratada</v>
      </c>
    </row>
    <row r="277" spans="1:5" x14ac:dyDescent="0.2">
      <c r="A277" s="63" t="s">
        <v>1553</v>
      </c>
      <c r="B277" s="61" t="s">
        <v>605</v>
      </c>
      <c r="C277" s="298"/>
      <c r="D277" s="63" t="s">
        <v>1285</v>
      </c>
      <c r="E277" s="63" t="str">
        <f t="shared" si="6"/>
        <v>Hormigón elaborado</v>
      </c>
    </row>
    <row r="278" spans="1:5" x14ac:dyDescent="0.2">
      <c r="A278" s="63" t="s">
        <v>1554</v>
      </c>
      <c r="B278" s="61" t="s">
        <v>4</v>
      </c>
      <c r="C278" s="298"/>
      <c r="D278" s="63" t="s">
        <v>1546</v>
      </c>
      <c r="E278" s="63" t="str">
        <f t="shared" si="6"/>
        <v/>
      </c>
    </row>
    <row r="279" spans="1:5" x14ac:dyDescent="0.2">
      <c r="A279" s="63" t="s">
        <v>1555</v>
      </c>
      <c r="B279" s="61" t="s">
        <v>1550</v>
      </c>
      <c r="C279" s="298"/>
      <c r="D279" s="63" t="s">
        <v>1449</v>
      </c>
      <c r="E279" s="63" t="str">
        <f t="shared" si="6"/>
        <v xml:space="preserve">Interruptores eléctricos                                               </v>
      </c>
    </row>
    <row r="280" spans="1:5" x14ac:dyDescent="0.2">
      <c r="A280" s="63" t="s">
        <v>1556</v>
      </c>
      <c r="B280" s="61" t="s">
        <v>1550</v>
      </c>
      <c r="C280" s="298"/>
      <c r="D280" s="63" t="s">
        <v>1449</v>
      </c>
      <c r="E280" s="63" t="str">
        <f t="shared" si="6"/>
        <v xml:space="preserve">Interruptores eléctricos                                               </v>
      </c>
    </row>
    <row r="281" spans="1:5" x14ac:dyDescent="0.2">
      <c r="A281" s="63" t="s">
        <v>1557</v>
      </c>
      <c r="B281" s="61" t="s">
        <v>4</v>
      </c>
      <c r="C281" s="298"/>
      <c r="D281" s="63"/>
      <c r="E281" s="63" t="str">
        <f t="shared" si="6"/>
        <v/>
      </c>
    </row>
    <row r="282" spans="1:5" x14ac:dyDescent="0.2">
      <c r="A282" s="63" t="s">
        <v>1558</v>
      </c>
      <c r="B282" s="61" t="s">
        <v>1550</v>
      </c>
      <c r="C282" s="298"/>
      <c r="D282" s="63" t="s">
        <v>1449</v>
      </c>
      <c r="E282" s="63" t="str">
        <f t="shared" si="6"/>
        <v xml:space="preserve">Interruptores eléctricos                                               </v>
      </c>
    </row>
    <row r="283" spans="1:5" x14ac:dyDescent="0.2">
      <c r="A283" s="63" t="s">
        <v>1559</v>
      </c>
      <c r="B283" s="61" t="s">
        <v>1550</v>
      </c>
      <c r="C283" s="298"/>
      <c r="D283" s="63" t="s">
        <v>1449</v>
      </c>
      <c r="E283" s="63" t="str">
        <f t="shared" si="6"/>
        <v xml:space="preserve">Interruptores eléctricos                                               </v>
      </c>
    </row>
    <row r="284" spans="1:5" x14ac:dyDescent="0.2">
      <c r="A284" s="63" t="s">
        <v>1560</v>
      </c>
      <c r="B284" s="61" t="s">
        <v>1550</v>
      </c>
      <c r="C284" s="298"/>
      <c r="D284" s="63" t="s">
        <v>1449</v>
      </c>
      <c r="E284" s="63" t="str">
        <f t="shared" si="6"/>
        <v xml:space="preserve">Interruptores eléctricos                                               </v>
      </c>
    </row>
    <row r="285" spans="1:5" x14ac:dyDescent="0.2">
      <c r="A285" s="63" t="s">
        <v>1561</v>
      </c>
      <c r="B285" s="61" t="s">
        <v>1562</v>
      </c>
      <c r="C285" s="298"/>
      <c r="D285" s="63" t="s">
        <v>1446</v>
      </c>
      <c r="E285" s="63" t="str">
        <f t="shared" ref="E285:E348" si="7">IFERROR(VLOOKUP(D285,Tabla_Indices,5,FALSE),"")</f>
        <v>Perfil normal doble T</v>
      </c>
    </row>
    <row r="286" spans="1:5" x14ac:dyDescent="0.2">
      <c r="A286" s="63" t="s">
        <v>1563</v>
      </c>
      <c r="B286" s="61" t="s">
        <v>4</v>
      </c>
      <c r="C286" s="298"/>
      <c r="D286" s="311" t="s">
        <v>1546</v>
      </c>
      <c r="E286" s="63" t="str">
        <f t="shared" si="7"/>
        <v/>
      </c>
    </row>
    <row r="287" spans="1:5" x14ac:dyDescent="0.2">
      <c r="A287" s="63" t="s">
        <v>188</v>
      </c>
      <c r="B287" s="61" t="s">
        <v>6</v>
      </c>
      <c r="C287" s="298"/>
      <c r="D287" s="63" t="s">
        <v>1564</v>
      </c>
      <c r="E287" s="63" t="str">
        <f t="shared" si="7"/>
        <v xml:space="preserve">Membranas asfálticas                                                   </v>
      </c>
    </row>
    <row r="288" spans="1:5" x14ac:dyDescent="0.2">
      <c r="A288" s="63" t="s">
        <v>1565</v>
      </c>
      <c r="B288" s="61" t="s">
        <v>1258</v>
      </c>
      <c r="C288" s="298"/>
      <c r="D288" s="63" t="s">
        <v>1267</v>
      </c>
      <c r="E288" s="63" t="str">
        <f t="shared" si="7"/>
        <v xml:space="preserve">Maderas terciadas fenólicas                                            </v>
      </c>
    </row>
    <row r="289" spans="1:5" x14ac:dyDescent="0.2">
      <c r="A289" s="63" t="s">
        <v>1566</v>
      </c>
      <c r="B289" s="61" t="s">
        <v>6</v>
      </c>
      <c r="C289" s="298"/>
      <c r="D289" s="63" t="s">
        <v>1567</v>
      </c>
      <c r="E289" s="63" t="str">
        <f t="shared" si="7"/>
        <v>Mesada de granito</v>
      </c>
    </row>
    <row r="290" spans="1:5" x14ac:dyDescent="0.2">
      <c r="A290" s="63" t="s">
        <v>1568</v>
      </c>
      <c r="B290" s="61" t="s">
        <v>1258</v>
      </c>
      <c r="C290" s="298"/>
      <c r="D290" s="63" t="s">
        <v>1490</v>
      </c>
      <c r="E290" s="63" t="str">
        <f t="shared" si="7"/>
        <v>Inodoro de calidad media</v>
      </c>
    </row>
    <row r="291" spans="1:5" x14ac:dyDescent="0.2">
      <c r="A291" s="63" t="s">
        <v>1569</v>
      </c>
      <c r="B291" s="61" t="s">
        <v>4</v>
      </c>
      <c r="C291" s="298"/>
      <c r="D291" s="63" t="s">
        <v>1523</v>
      </c>
      <c r="E291" s="63" t="str">
        <f t="shared" si="7"/>
        <v xml:space="preserve">Maderas aserradas                                                      </v>
      </c>
    </row>
    <row r="292" spans="1:5" x14ac:dyDescent="0.2">
      <c r="A292" s="63" t="s">
        <v>1570</v>
      </c>
      <c r="B292" s="61" t="s">
        <v>4</v>
      </c>
      <c r="C292" s="298"/>
      <c r="D292" s="63" t="s">
        <v>1348</v>
      </c>
      <c r="E292" s="63" t="str">
        <f t="shared" si="7"/>
        <v xml:space="preserve">Maderas aglomeradas                                                    </v>
      </c>
    </row>
    <row r="293" spans="1:5" x14ac:dyDescent="0.2">
      <c r="A293" s="63" t="s">
        <v>1571</v>
      </c>
      <c r="B293" s="61" t="s">
        <v>4</v>
      </c>
      <c r="C293" s="298"/>
      <c r="D293" s="63" t="s">
        <v>1523</v>
      </c>
      <c r="E293" s="63" t="str">
        <f t="shared" si="7"/>
        <v xml:space="preserve">Maderas aserradas                                                      </v>
      </c>
    </row>
    <row r="294" spans="1:5" x14ac:dyDescent="0.2">
      <c r="A294" s="63" t="s">
        <v>1572</v>
      </c>
      <c r="B294" s="61" t="s">
        <v>1258</v>
      </c>
      <c r="C294" s="298"/>
      <c r="D294" s="63" t="s">
        <v>1267</v>
      </c>
      <c r="E294" s="63" t="str">
        <f t="shared" si="7"/>
        <v xml:space="preserve">Maderas terciadas fenólicas                                            </v>
      </c>
    </row>
    <row r="295" spans="1:5" x14ac:dyDescent="0.2">
      <c r="A295" s="63" t="s">
        <v>1573</v>
      </c>
      <c r="B295" s="61" t="s">
        <v>4</v>
      </c>
      <c r="C295" s="298"/>
      <c r="D295" s="63" t="s">
        <v>1254</v>
      </c>
      <c r="E295" s="63" t="str">
        <f t="shared" si="7"/>
        <v>Iluminación de emergencia</v>
      </c>
    </row>
    <row r="296" spans="1:5" x14ac:dyDescent="0.2">
      <c r="A296" s="63" t="s">
        <v>1574</v>
      </c>
      <c r="B296" s="61" t="s">
        <v>1258</v>
      </c>
      <c r="C296" s="298"/>
      <c r="D296" s="63" t="s">
        <v>1346</v>
      </c>
      <c r="E296" s="63" t="str">
        <f t="shared" si="7"/>
        <v xml:space="preserve">Lingotes de aluminio y sus aleaciones                       </v>
      </c>
    </row>
    <row r="297" spans="1:5" x14ac:dyDescent="0.2">
      <c r="A297" s="63" t="s">
        <v>1575</v>
      </c>
      <c r="B297" s="61" t="s">
        <v>4</v>
      </c>
      <c r="C297" s="298"/>
      <c r="D297" s="63" t="s">
        <v>1254</v>
      </c>
      <c r="E297" s="63" t="str">
        <f t="shared" si="7"/>
        <v>Iluminación de emergencia</v>
      </c>
    </row>
    <row r="298" spans="1:5" x14ac:dyDescent="0.2">
      <c r="A298" s="63" t="s">
        <v>1576</v>
      </c>
      <c r="B298" s="61" t="s">
        <v>985</v>
      </c>
      <c r="C298" s="298"/>
      <c r="D298" s="63" t="s">
        <v>1279</v>
      </c>
      <c r="E298" s="63" t="str">
        <f t="shared" si="7"/>
        <v xml:space="preserve">Chapas metálicas                                                       </v>
      </c>
    </row>
    <row r="299" spans="1:5" x14ac:dyDescent="0.2">
      <c r="A299" s="63" t="s">
        <v>1577</v>
      </c>
      <c r="B299" s="61" t="s">
        <v>1258</v>
      </c>
      <c r="C299" s="298"/>
      <c r="D299" s="63" t="s">
        <v>1279</v>
      </c>
      <c r="E299" s="63" t="str">
        <f t="shared" si="7"/>
        <v xml:space="preserve">Chapas metálicas                                                       </v>
      </c>
    </row>
    <row r="300" spans="1:5" x14ac:dyDescent="0.2">
      <c r="A300" s="63" t="s">
        <v>1578</v>
      </c>
      <c r="B300" s="61" t="s">
        <v>6</v>
      </c>
      <c r="C300" s="298"/>
      <c r="D300" s="63" t="s">
        <v>1579</v>
      </c>
      <c r="E300" s="63" t="str">
        <f t="shared" si="7"/>
        <v>Baldosas y losas para pavimentos, cubos de mosaicos de cerámicos y artículos similares (incluye: Azulejo, Baldosa cerámica esmaltada y Baldosa cerámica roja)</v>
      </c>
    </row>
    <row r="301" spans="1:5" x14ac:dyDescent="0.2">
      <c r="A301" s="63" t="s">
        <v>1580</v>
      </c>
      <c r="B301" s="61" t="s">
        <v>1581</v>
      </c>
      <c r="C301" s="298"/>
      <c r="D301" s="63" t="s">
        <v>1217</v>
      </c>
      <c r="E301" s="63" t="str">
        <f t="shared" si="7"/>
        <v xml:space="preserve">Mosaico granítico          </v>
      </c>
    </row>
    <row r="302" spans="1:5" x14ac:dyDescent="0.2">
      <c r="A302" s="63" t="s">
        <v>1582</v>
      </c>
      <c r="B302" s="61" t="s">
        <v>1581</v>
      </c>
      <c r="C302" s="298"/>
      <c r="D302" s="63" t="s">
        <v>1217</v>
      </c>
      <c r="E302" s="63" t="str">
        <f t="shared" si="7"/>
        <v xml:space="preserve">Mosaico granítico          </v>
      </c>
    </row>
    <row r="303" spans="1:5" x14ac:dyDescent="0.2">
      <c r="A303" s="63" t="s">
        <v>1583</v>
      </c>
      <c r="B303" s="61" t="s">
        <v>4</v>
      </c>
      <c r="C303" s="298"/>
      <c r="D303" s="63" t="s">
        <v>1216</v>
      </c>
      <c r="E303" s="63" t="str">
        <f t="shared" si="7"/>
        <v>Gastos generales</v>
      </c>
    </row>
    <row r="304" spans="1:5" x14ac:dyDescent="0.2">
      <c r="A304" s="63" t="s">
        <v>1584</v>
      </c>
      <c r="B304" s="61" t="s">
        <v>1258</v>
      </c>
      <c r="C304" s="298"/>
      <c r="D304" s="63" t="s">
        <v>1267</v>
      </c>
      <c r="E304" s="63" t="str">
        <f t="shared" si="7"/>
        <v xml:space="preserve">Maderas terciadas fenólicas                                            </v>
      </c>
    </row>
    <row r="305" spans="1:5" x14ac:dyDescent="0.2">
      <c r="A305" s="63" t="s">
        <v>1585</v>
      </c>
      <c r="B305" s="61" t="s">
        <v>6</v>
      </c>
      <c r="C305" s="298"/>
      <c r="D305" s="63" t="s">
        <v>1279</v>
      </c>
      <c r="E305" s="63" t="str">
        <f t="shared" si="7"/>
        <v xml:space="preserve">Chapas metálicas                                                       </v>
      </c>
    </row>
    <row r="306" spans="1:5" x14ac:dyDescent="0.2">
      <c r="A306" s="63" t="s">
        <v>1586</v>
      </c>
      <c r="B306" s="61" t="s">
        <v>6</v>
      </c>
      <c r="C306" s="298"/>
      <c r="D306" s="63" t="s">
        <v>1279</v>
      </c>
      <c r="E306" s="63" t="str">
        <f t="shared" si="7"/>
        <v xml:space="preserve">Chapas metálicas                                                       </v>
      </c>
    </row>
    <row r="307" spans="1:5" x14ac:dyDescent="0.2">
      <c r="A307" s="63" t="s">
        <v>1587</v>
      </c>
      <c r="B307" s="61" t="s">
        <v>4</v>
      </c>
      <c r="C307" s="298"/>
      <c r="D307" s="63" t="s">
        <v>1408</v>
      </c>
      <c r="E307" s="63" t="str">
        <f t="shared" si="7"/>
        <v xml:space="preserve">Papel obra                                                             </v>
      </c>
    </row>
    <row r="308" spans="1:5" x14ac:dyDescent="0.2">
      <c r="A308" s="63" t="s">
        <v>1588</v>
      </c>
      <c r="B308" s="61" t="s">
        <v>6</v>
      </c>
      <c r="C308" s="298"/>
      <c r="D308" s="63" t="s">
        <v>1279</v>
      </c>
      <c r="E308" s="63" t="str">
        <f t="shared" si="7"/>
        <v xml:space="preserve">Chapas metálicas                                                       </v>
      </c>
    </row>
    <row r="309" spans="1:5" x14ac:dyDescent="0.2">
      <c r="A309" s="63" t="s">
        <v>1589</v>
      </c>
      <c r="B309" s="61" t="s">
        <v>1248</v>
      </c>
      <c r="C309" s="298"/>
      <c r="D309" s="63" t="s">
        <v>1215</v>
      </c>
      <c r="E309" s="63" t="str">
        <f t="shared" si="7"/>
        <v>Cemento portland normal, en bolsa</v>
      </c>
    </row>
    <row r="310" spans="1:5" x14ac:dyDescent="0.2">
      <c r="A310" s="63" t="s">
        <v>1590</v>
      </c>
      <c r="B310" s="61" t="s">
        <v>1258</v>
      </c>
      <c r="C310" s="298"/>
      <c r="D310" s="63" t="s">
        <v>1279</v>
      </c>
      <c r="E310" s="63" t="str">
        <f t="shared" si="7"/>
        <v xml:space="preserve">Chapas metálicas                                                       </v>
      </c>
    </row>
    <row r="311" spans="1:5" x14ac:dyDescent="0.2">
      <c r="A311" s="63" t="s">
        <v>1591</v>
      </c>
      <c r="B311" s="61" t="s">
        <v>1258</v>
      </c>
      <c r="C311" s="298"/>
      <c r="D311" s="63" t="s">
        <v>1279</v>
      </c>
      <c r="E311" s="63" t="str">
        <f t="shared" si="7"/>
        <v xml:space="preserve">Chapas metálicas                                                       </v>
      </c>
    </row>
    <row r="312" spans="1:5" x14ac:dyDescent="0.2">
      <c r="A312" s="63" t="s">
        <v>1592</v>
      </c>
      <c r="B312" s="61" t="s">
        <v>4</v>
      </c>
      <c r="C312" s="298"/>
      <c r="D312" s="63" t="s">
        <v>1279</v>
      </c>
      <c r="E312" s="63" t="str">
        <f t="shared" si="7"/>
        <v xml:space="preserve">Chapas metálicas                                                       </v>
      </c>
    </row>
    <row r="313" spans="1:5" x14ac:dyDescent="0.2">
      <c r="A313" s="63" t="s">
        <v>1593</v>
      </c>
      <c r="B313" s="61" t="s">
        <v>1228</v>
      </c>
      <c r="C313" s="298"/>
      <c r="D313" s="63" t="s">
        <v>1594</v>
      </c>
      <c r="E313" s="63" t="str">
        <f t="shared" si="7"/>
        <v xml:space="preserve">Máquinas para perforar, taladrar o fresar                            </v>
      </c>
    </row>
    <row r="314" spans="1:5" x14ac:dyDescent="0.2">
      <c r="A314" s="63" t="s">
        <v>1595</v>
      </c>
      <c r="B314" s="61" t="s">
        <v>6</v>
      </c>
      <c r="C314" s="298"/>
      <c r="D314" s="63" t="s">
        <v>1279</v>
      </c>
      <c r="E314" s="63" t="str">
        <f t="shared" si="7"/>
        <v xml:space="preserve">Chapas metálicas                                                       </v>
      </c>
    </row>
    <row r="315" spans="1:5" x14ac:dyDescent="0.2">
      <c r="A315" s="63" t="s">
        <v>1596</v>
      </c>
      <c r="B315" s="61" t="s">
        <v>4</v>
      </c>
      <c r="C315" s="298"/>
      <c r="D315" s="63" t="str">
        <f>+D313</f>
        <v>INDEC-PB - 94214-1</v>
      </c>
      <c r="E315" s="63" t="str">
        <f t="shared" si="7"/>
        <v xml:space="preserve">Máquinas para perforar, taladrar o fresar                            </v>
      </c>
    </row>
    <row r="316" spans="1:5" x14ac:dyDescent="0.2">
      <c r="A316" s="63" t="s">
        <v>1597</v>
      </c>
      <c r="B316" s="61" t="s">
        <v>1251</v>
      </c>
      <c r="C316" s="298"/>
      <c r="D316" s="63" t="s">
        <v>1451</v>
      </c>
      <c r="E316" s="63" t="str">
        <f t="shared" si="7"/>
        <v xml:space="preserve">Bulones                                                                </v>
      </c>
    </row>
    <row r="317" spans="1:5" x14ac:dyDescent="0.2">
      <c r="A317" s="63" t="s">
        <v>1598</v>
      </c>
      <c r="B317" s="61" t="s">
        <v>6</v>
      </c>
      <c r="C317" s="298"/>
      <c r="D317" s="63"/>
      <c r="E317" s="63" t="str">
        <f t="shared" si="7"/>
        <v/>
      </c>
    </row>
    <row r="318" spans="1:5" x14ac:dyDescent="0.2">
      <c r="A318" s="63" t="s">
        <v>1599</v>
      </c>
      <c r="B318" s="61" t="s">
        <v>5</v>
      </c>
      <c r="C318" s="298"/>
      <c r="D318" s="63" t="s">
        <v>1068</v>
      </c>
      <c r="E318" s="63" t="str">
        <f t="shared" si="7"/>
        <v>Canto rodado clasificado</v>
      </c>
    </row>
    <row r="319" spans="1:5" x14ac:dyDescent="0.2">
      <c r="A319" s="63" t="s">
        <v>1600</v>
      </c>
      <c r="B319" s="61" t="s">
        <v>4</v>
      </c>
      <c r="C319" s="298"/>
      <c r="D319" s="63" t="s">
        <v>1290</v>
      </c>
      <c r="E319" s="63" t="str">
        <f t="shared" si="7"/>
        <v>Llave esclusa de bronce</v>
      </c>
    </row>
    <row r="320" spans="1:5" x14ac:dyDescent="0.2">
      <c r="A320" s="63" t="s">
        <v>1601</v>
      </c>
      <c r="B320" s="61" t="s">
        <v>1489</v>
      </c>
      <c r="C320" s="298"/>
      <c r="D320" s="63" t="s">
        <v>1283</v>
      </c>
      <c r="E320" s="63" t="str">
        <f t="shared" si="7"/>
        <v xml:space="preserve">Piletas y mesadas de acero inoxidable                                  </v>
      </c>
    </row>
    <row r="321" spans="1:5" x14ac:dyDescent="0.2">
      <c r="A321" s="63" t="s">
        <v>1602</v>
      </c>
      <c r="B321" s="61" t="s">
        <v>1489</v>
      </c>
      <c r="C321" s="298"/>
      <c r="D321" s="63" t="s">
        <v>1283</v>
      </c>
      <c r="E321" s="63" t="str">
        <f t="shared" si="7"/>
        <v xml:space="preserve">Piletas y mesadas de acero inoxidable                                  </v>
      </c>
    </row>
    <row r="322" spans="1:5" x14ac:dyDescent="0.2">
      <c r="A322" s="63" t="s">
        <v>1603</v>
      </c>
      <c r="B322" s="61" t="s">
        <v>4</v>
      </c>
      <c r="C322" s="298"/>
      <c r="D322" s="63" t="s">
        <v>1604</v>
      </c>
      <c r="E322" s="63" t="str">
        <f t="shared" si="7"/>
        <v xml:space="preserve">Pileta de piso de PVC  </v>
      </c>
    </row>
    <row r="323" spans="1:5" x14ac:dyDescent="0.2">
      <c r="A323" s="63" t="s">
        <v>1605</v>
      </c>
      <c r="B323" s="61" t="s">
        <v>1251</v>
      </c>
      <c r="C323" s="298"/>
      <c r="D323" s="63" t="s">
        <v>1606</v>
      </c>
      <c r="E323" s="63" t="str">
        <f t="shared" si="7"/>
        <v xml:space="preserve">Pintura asfáltica </v>
      </c>
    </row>
    <row r="324" spans="1:5" x14ac:dyDescent="0.2">
      <c r="A324" s="63" t="s">
        <v>1607</v>
      </c>
      <c r="B324" s="61" t="s">
        <v>1248</v>
      </c>
      <c r="C324" s="298"/>
      <c r="D324" s="63" t="s">
        <v>1606</v>
      </c>
      <c r="E324" s="63" t="str">
        <f t="shared" si="7"/>
        <v xml:space="preserve">Pintura asfáltica </v>
      </c>
    </row>
    <row r="325" spans="1:5" x14ac:dyDescent="0.2">
      <c r="A325" s="63" t="s">
        <v>1608</v>
      </c>
      <c r="B325" s="61" t="s">
        <v>1433</v>
      </c>
      <c r="C325" s="298"/>
      <c r="D325" s="63" t="s">
        <v>1609</v>
      </c>
      <c r="E325" s="63" t="str">
        <f t="shared" si="7"/>
        <v>Pintura al látex para interiores</v>
      </c>
    </row>
    <row r="326" spans="1:5" x14ac:dyDescent="0.2">
      <c r="A326" s="63" t="s">
        <v>1610</v>
      </c>
      <c r="B326" s="61" t="s">
        <v>1433</v>
      </c>
      <c r="C326" s="298"/>
      <c r="D326" s="63" t="s">
        <v>1609</v>
      </c>
      <c r="E326" s="63" t="str">
        <f t="shared" si="7"/>
        <v>Pintura al látex para interiores</v>
      </c>
    </row>
    <row r="327" spans="1:5" x14ac:dyDescent="0.2">
      <c r="A327" s="63" t="s">
        <v>1611</v>
      </c>
      <c r="B327" s="61" t="s">
        <v>1403</v>
      </c>
      <c r="C327" s="298"/>
      <c r="D327" s="63" t="s">
        <v>1609</v>
      </c>
      <c r="E327" s="63" t="str">
        <f t="shared" si="7"/>
        <v>Pintura al látex para interiores</v>
      </c>
    </row>
    <row r="328" spans="1:5" x14ac:dyDescent="0.2">
      <c r="A328" s="63" t="s">
        <v>1612</v>
      </c>
      <c r="B328" s="61" t="s">
        <v>4</v>
      </c>
      <c r="C328" s="298"/>
      <c r="D328" s="63" t="s">
        <v>1267</v>
      </c>
      <c r="E328" s="63" t="str">
        <f t="shared" si="7"/>
        <v xml:space="preserve">Maderas terciadas fenólicas                                            </v>
      </c>
    </row>
    <row r="329" spans="1:5" x14ac:dyDescent="0.2">
      <c r="A329" s="63" t="s">
        <v>1613</v>
      </c>
      <c r="B329" s="61" t="s">
        <v>4</v>
      </c>
      <c r="C329" s="298"/>
      <c r="D329" s="63" t="s">
        <v>1469</v>
      </c>
      <c r="E329" s="63" t="str">
        <f t="shared" si="7"/>
        <v>Pintura al látex para exteriores</v>
      </c>
    </row>
    <row r="330" spans="1:5" x14ac:dyDescent="0.2">
      <c r="A330" s="63" t="s">
        <v>1614</v>
      </c>
      <c r="B330" s="61" t="s">
        <v>1251</v>
      </c>
      <c r="C330" s="298"/>
      <c r="D330" s="63" t="s">
        <v>1615</v>
      </c>
      <c r="E330" s="63" t="str">
        <f t="shared" si="7"/>
        <v xml:space="preserve">Zócalo granítico             </v>
      </c>
    </row>
    <row r="331" spans="1:5" x14ac:dyDescent="0.2">
      <c r="A331" s="63" t="s">
        <v>1616</v>
      </c>
      <c r="B331" s="61" t="s">
        <v>4</v>
      </c>
      <c r="C331" s="298"/>
      <c r="D331" s="63" t="s">
        <v>1567</v>
      </c>
      <c r="E331" s="63" t="str">
        <f t="shared" si="7"/>
        <v>Mesada de granito</v>
      </c>
    </row>
    <row r="332" spans="1:5" x14ac:dyDescent="0.2">
      <c r="A332" s="63" t="s">
        <v>1617</v>
      </c>
      <c r="B332" s="61" t="s">
        <v>6</v>
      </c>
      <c r="C332" s="298"/>
      <c r="D332" s="63" t="s">
        <v>1618</v>
      </c>
      <c r="E332" s="63" t="str">
        <f t="shared" si="7"/>
        <v>Yeso blanco</v>
      </c>
    </row>
    <row r="333" spans="1:5" x14ac:dyDescent="0.2">
      <c r="A333" s="63" t="s">
        <v>1619</v>
      </c>
      <c r="B333" s="61" t="s">
        <v>6</v>
      </c>
      <c r="C333" s="298"/>
      <c r="D333" s="63" t="s">
        <v>1618</v>
      </c>
      <c r="E333" s="63" t="str">
        <f t="shared" si="7"/>
        <v>Yeso blanco</v>
      </c>
    </row>
    <row r="334" spans="1:5" x14ac:dyDescent="0.2">
      <c r="A334" s="63" t="s">
        <v>1620</v>
      </c>
      <c r="B334" s="61" t="s">
        <v>6</v>
      </c>
      <c r="C334" s="298"/>
      <c r="D334" s="63" t="s">
        <v>1523</v>
      </c>
      <c r="E334" s="63" t="str">
        <f t="shared" si="7"/>
        <v xml:space="preserve">Maderas aserradas                                                      </v>
      </c>
    </row>
    <row r="335" spans="1:5" x14ac:dyDescent="0.2">
      <c r="A335" s="63" t="s">
        <v>1621</v>
      </c>
      <c r="B335" s="61" t="s">
        <v>985</v>
      </c>
      <c r="C335" s="298"/>
      <c r="D335" s="63" t="s">
        <v>1622</v>
      </c>
      <c r="E335" s="63" t="str">
        <f t="shared" si="7"/>
        <v>Máquinas viales para la construcción (incluye: Máquinas viales autopropulsadas, Máquinas viales no autopropulsadas y Hormigoneras)</v>
      </c>
    </row>
    <row r="336" spans="1:5" x14ac:dyDescent="0.2">
      <c r="A336" s="63" t="s">
        <v>1623</v>
      </c>
      <c r="B336" s="61" t="s">
        <v>1228</v>
      </c>
      <c r="C336" s="298"/>
      <c r="D336" s="63" t="s">
        <v>1622</v>
      </c>
      <c r="E336" s="63" t="str">
        <f t="shared" si="7"/>
        <v>Máquinas viales para la construcción (incluye: Máquinas viales autopropulsadas, Máquinas viales no autopropulsadas y Hormigoneras)</v>
      </c>
    </row>
    <row r="337" spans="1:5" x14ac:dyDescent="0.2">
      <c r="A337" s="63" t="s">
        <v>1624</v>
      </c>
      <c r="B337" s="61" t="s">
        <v>4</v>
      </c>
      <c r="C337" s="298"/>
      <c r="D337" s="63" t="s">
        <v>1216</v>
      </c>
      <c r="E337" s="63" t="str">
        <f t="shared" si="7"/>
        <v>Gastos generales</v>
      </c>
    </row>
    <row r="338" spans="1:5" x14ac:dyDescent="0.2">
      <c r="A338" s="63" t="s">
        <v>1625</v>
      </c>
      <c r="B338" s="61" t="s">
        <v>1251</v>
      </c>
      <c r="C338" s="298"/>
      <c r="D338" s="63" t="s">
        <v>1279</v>
      </c>
      <c r="E338" s="63" t="str">
        <f t="shared" si="7"/>
        <v xml:space="preserve">Chapas metálicas                                                       </v>
      </c>
    </row>
    <row r="339" spans="1:5" x14ac:dyDescent="0.2">
      <c r="A339" s="63" t="s">
        <v>1626</v>
      </c>
      <c r="B339" s="61" t="s">
        <v>6</v>
      </c>
      <c r="C339" s="298"/>
      <c r="D339" s="63" t="s">
        <v>1356</v>
      </c>
      <c r="E339" s="63" t="str">
        <f t="shared" si="7"/>
        <v xml:space="preserve">Polímeros del cloruro de vinilo                                        </v>
      </c>
    </row>
    <row r="340" spans="1:5" x14ac:dyDescent="0.2">
      <c r="A340" s="63" t="s">
        <v>1627</v>
      </c>
      <c r="B340" s="61" t="s">
        <v>5</v>
      </c>
      <c r="C340" s="298"/>
      <c r="D340" s="63" t="s">
        <v>1628</v>
      </c>
      <c r="E340" s="63" t="str">
        <f t="shared" si="7"/>
        <v>Poliestireno expandido en placas</v>
      </c>
    </row>
    <row r="341" spans="1:5" x14ac:dyDescent="0.2">
      <c r="A341" s="63" t="s">
        <v>1629</v>
      </c>
      <c r="B341" s="61" t="s">
        <v>6</v>
      </c>
      <c r="C341" s="298"/>
      <c r="D341" s="63" t="s">
        <v>1630</v>
      </c>
      <c r="E341" s="63" t="str">
        <f t="shared" si="7"/>
        <v xml:space="preserve">Film de polietileno                                                    </v>
      </c>
    </row>
    <row r="342" spans="1:5" x14ac:dyDescent="0.2">
      <c r="A342" s="63" t="s">
        <v>1631</v>
      </c>
      <c r="B342" s="61" t="s">
        <v>6</v>
      </c>
      <c r="C342" s="298"/>
      <c r="D342" s="63" t="s">
        <v>1356</v>
      </c>
      <c r="E342" s="63" t="str">
        <f t="shared" si="7"/>
        <v xml:space="preserve">Polímeros del cloruro de vinilo                                        </v>
      </c>
    </row>
    <row r="343" spans="1:5" x14ac:dyDescent="0.2">
      <c r="A343" s="63" t="s">
        <v>1632</v>
      </c>
      <c r="B343" s="61" t="s">
        <v>5</v>
      </c>
      <c r="C343" s="298"/>
      <c r="D343" s="63" t="s">
        <v>1534</v>
      </c>
      <c r="E343" s="63" t="str">
        <f t="shared" si="7"/>
        <v xml:space="preserve">Yesos y piedras calizas                                                </v>
      </c>
    </row>
    <row r="344" spans="1:5" x14ac:dyDescent="0.2">
      <c r="A344" s="63" t="s">
        <v>1633</v>
      </c>
      <c r="B344" s="61" t="s">
        <v>1258</v>
      </c>
      <c r="C344" s="298"/>
      <c r="D344" s="63" t="s">
        <v>1297</v>
      </c>
      <c r="E344" s="63" t="str">
        <f t="shared" si="7"/>
        <v>Instalación eléctrica</v>
      </c>
    </row>
    <row r="345" spans="1:5" x14ac:dyDescent="0.2">
      <c r="A345" s="63" t="s">
        <v>1634</v>
      </c>
      <c r="B345" s="61" t="s">
        <v>4</v>
      </c>
      <c r="C345" s="298"/>
      <c r="D345" s="63" t="s">
        <v>1297</v>
      </c>
      <c r="E345" s="63" t="str">
        <f t="shared" si="7"/>
        <v>Instalación eléctrica</v>
      </c>
    </row>
    <row r="346" spans="1:5" x14ac:dyDescent="0.2">
      <c r="A346" s="63" t="s">
        <v>1635</v>
      </c>
      <c r="B346" s="61" t="s">
        <v>4</v>
      </c>
      <c r="C346" s="298"/>
      <c r="D346" s="63" t="s">
        <v>1285</v>
      </c>
      <c r="E346" s="63" t="str">
        <f t="shared" si="7"/>
        <v>Hormigón elaborado</v>
      </c>
    </row>
    <row r="347" spans="1:5" x14ac:dyDescent="0.2">
      <c r="A347" s="63" t="s">
        <v>1636</v>
      </c>
      <c r="B347" s="61" t="s">
        <v>4</v>
      </c>
      <c r="C347" s="298"/>
      <c r="D347" s="63" t="s">
        <v>1285</v>
      </c>
      <c r="E347" s="63" t="str">
        <f t="shared" si="7"/>
        <v>Hormigón elaborado</v>
      </c>
    </row>
    <row r="348" spans="1:5" x14ac:dyDescent="0.2">
      <c r="A348" s="63" t="s">
        <v>1637</v>
      </c>
      <c r="B348" s="61" t="s">
        <v>6</v>
      </c>
      <c r="C348" s="298"/>
      <c r="D348" s="63" t="s">
        <v>1279</v>
      </c>
      <c r="E348" s="63" t="str">
        <f t="shared" si="7"/>
        <v xml:space="preserve">Chapas metálicas                                                       </v>
      </c>
    </row>
    <row r="349" spans="1:5" x14ac:dyDescent="0.2">
      <c r="A349" s="63" t="s">
        <v>1638</v>
      </c>
      <c r="B349" s="61" t="s">
        <v>4</v>
      </c>
      <c r="C349" s="298"/>
      <c r="D349" s="63" t="s">
        <v>1350</v>
      </c>
      <c r="E349" s="63" t="str">
        <f t="shared" ref="E349:E412" si="8">IFERROR(VLOOKUP(D349,Tabla_Indices,5,FALSE),"")</f>
        <v>Puerta metálica vidriada</v>
      </c>
    </row>
    <row r="350" spans="1:5" x14ac:dyDescent="0.2">
      <c r="A350" s="63" t="s">
        <v>1639</v>
      </c>
      <c r="B350" s="61" t="s">
        <v>4</v>
      </c>
      <c r="C350" s="298"/>
      <c r="D350" s="63" t="s">
        <v>1350</v>
      </c>
      <c r="E350" s="63" t="str">
        <f t="shared" si="8"/>
        <v>Puerta metálica vidriada</v>
      </c>
    </row>
    <row r="351" spans="1:5" x14ac:dyDescent="0.2">
      <c r="A351" s="63" t="s">
        <v>1640</v>
      </c>
      <c r="B351" s="61" t="s">
        <v>1258</v>
      </c>
      <c r="C351" s="298"/>
      <c r="D351" s="63" t="s">
        <v>1486</v>
      </c>
      <c r="E351" s="63" t="str">
        <f t="shared" si="8"/>
        <v xml:space="preserve">Interruptor termomagnético </v>
      </c>
    </row>
    <row r="352" spans="1:5" x14ac:dyDescent="0.2">
      <c r="A352" s="63" t="s">
        <v>1641</v>
      </c>
      <c r="B352" s="61" t="s">
        <v>1385</v>
      </c>
      <c r="C352" s="298"/>
      <c r="D352" s="63" t="s">
        <v>1498</v>
      </c>
      <c r="E352" s="63" t="str">
        <f t="shared" si="8"/>
        <v>Jabalina</v>
      </c>
    </row>
    <row r="353" spans="1:5" x14ac:dyDescent="0.2">
      <c r="A353" s="63" t="s">
        <v>1642</v>
      </c>
      <c r="B353" s="61" t="s">
        <v>1258</v>
      </c>
      <c r="C353" s="298"/>
      <c r="D353" s="63" t="s">
        <v>1292</v>
      </c>
      <c r="E353" s="63" t="str">
        <f t="shared" si="8"/>
        <v>Caja para pares telefónicos</v>
      </c>
    </row>
    <row r="354" spans="1:5" x14ac:dyDescent="0.2">
      <c r="A354" s="63" t="s">
        <v>1643</v>
      </c>
      <c r="B354" s="61" t="s">
        <v>6</v>
      </c>
      <c r="C354" s="298"/>
      <c r="D354" s="63" t="s">
        <v>1285</v>
      </c>
      <c r="E354" s="63" t="str">
        <f t="shared" si="8"/>
        <v>Hormigón elaborado</v>
      </c>
    </row>
    <row r="355" spans="1:5" x14ac:dyDescent="0.2">
      <c r="A355" s="63" t="s">
        <v>1644</v>
      </c>
      <c r="B355" s="61" t="s">
        <v>4</v>
      </c>
      <c r="C355" s="298"/>
      <c r="D355" s="63" t="s">
        <v>1285</v>
      </c>
      <c r="E355" s="63" t="str">
        <f t="shared" si="8"/>
        <v>Hormigón elaborado</v>
      </c>
    </row>
    <row r="356" spans="1:5" x14ac:dyDescent="0.2">
      <c r="A356" s="63" t="s">
        <v>1645</v>
      </c>
      <c r="B356" s="61" t="s">
        <v>4</v>
      </c>
      <c r="C356" s="298"/>
      <c r="D356" s="63" t="s">
        <v>1646</v>
      </c>
      <c r="E356" s="63" t="str">
        <f t="shared" si="8"/>
        <v>Regulador de gas</v>
      </c>
    </row>
    <row r="357" spans="1:5" x14ac:dyDescent="0.2">
      <c r="A357" s="63" t="s">
        <v>1647</v>
      </c>
      <c r="B357" s="61" t="s">
        <v>4</v>
      </c>
      <c r="C357" s="298"/>
      <c r="D357" s="63" t="s">
        <v>1646</v>
      </c>
      <c r="E357" s="63" t="str">
        <f t="shared" si="8"/>
        <v>Regulador de gas</v>
      </c>
    </row>
    <row r="358" spans="1:5" x14ac:dyDescent="0.2">
      <c r="A358" s="63" t="s">
        <v>1648</v>
      </c>
      <c r="B358" s="61" t="s">
        <v>6</v>
      </c>
      <c r="C358" s="298"/>
      <c r="D358" s="63" t="s">
        <v>1252</v>
      </c>
      <c r="E358" s="63" t="str">
        <f t="shared" si="8"/>
        <v xml:space="preserve">Alambres de acero                                                      </v>
      </c>
    </row>
    <row r="359" spans="1:5" x14ac:dyDescent="0.2">
      <c r="A359" s="63" t="s">
        <v>1649</v>
      </c>
      <c r="B359" s="61" t="s">
        <v>4</v>
      </c>
      <c r="C359" s="298"/>
      <c r="D359" s="63" t="s">
        <v>1650</v>
      </c>
      <c r="E359" s="63" t="str">
        <f t="shared" si="8"/>
        <v xml:space="preserve">Barras de hierro y acero                                               </v>
      </c>
    </row>
    <row r="360" spans="1:5" x14ac:dyDescent="0.2">
      <c r="A360" s="63" t="s">
        <v>1651</v>
      </c>
      <c r="B360" s="61" t="s">
        <v>4</v>
      </c>
      <c r="C360" s="298"/>
      <c r="D360" s="63" t="s">
        <v>1279</v>
      </c>
      <c r="E360" s="63" t="str">
        <f t="shared" si="8"/>
        <v xml:space="preserve">Chapas metálicas                                                       </v>
      </c>
    </row>
    <row r="361" spans="1:5" x14ac:dyDescent="0.2">
      <c r="A361" s="63" t="s">
        <v>1652</v>
      </c>
      <c r="B361" s="61" t="s">
        <v>1251</v>
      </c>
      <c r="C361" s="298"/>
      <c r="D361" s="63" t="s">
        <v>1356</v>
      </c>
      <c r="E361" s="63" t="str">
        <f t="shared" si="8"/>
        <v xml:space="preserve">Polímeros del cloruro de vinilo                                        </v>
      </c>
    </row>
    <row r="362" spans="1:5" x14ac:dyDescent="0.2">
      <c r="A362" s="63" t="s">
        <v>1653</v>
      </c>
      <c r="B362" s="61" t="s">
        <v>5</v>
      </c>
      <c r="C362" s="298"/>
      <c r="D362" s="63" t="s">
        <v>1068</v>
      </c>
      <c r="E362" s="63" t="str">
        <f t="shared" si="8"/>
        <v>Canto rodado clasificado</v>
      </c>
    </row>
    <row r="363" spans="1:5" x14ac:dyDescent="0.2">
      <c r="A363" s="63" t="s">
        <v>1654</v>
      </c>
      <c r="B363" s="61" t="s">
        <v>1258</v>
      </c>
      <c r="C363" s="298"/>
      <c r="D363" s="63" t="s">
        <v>1297</v>
      </c>
      <c r="E363" s="63" t="str">
        <f t="shared" si="8"/>
        <v>Instalación eléctrica</v>
      </c>
    </row>
    <row r="364" spans="1:5" x14ac:dyDescent="0.2">
      <c r="A364" s="63" t="s">
        <v>1655</v>
      </c>
      <c r="B364" s="61" t="s">
        <v>4</v>
      </c>
      <c r="C364" s="298"/>
      <c r="D364" s="63" t="s">
        <v>1356</v>
      </c>
      <c r="E364" s="63" t="str">
        <f t="shared" si="8"/>
        <v xml:space="preserve">Polímeros del cloruro de vinilo                                        </v>
      </c>
    </row>
    <row r="365" spans="1:5" x14ac:dyDescent="0.2">
      <c r="A365" s="63" t="s">
        <v>1656</v>
      </c>
      <c r="B365" s="61" t="s">
        <v>4</v>
      </c>
      <c r="C365" s="298"/>
      <c r="D365" s="63" t="s">
        <v>1277</v>
      </c>
      <c r="E365" s="63" t="str">
        <f t="shared" si="8"/>
        <v>Casilla para obrador</v>
      </c>
    </row>
    <row r="366" spans="1:5" x14ac:dyDescent="0.2">
      <c r="A366" s="63" t="s">
        <v>1657</v>
      </c>
      <c r="B366" s="61" t="s">
        <v>1258</v>
      </c>
      <c r="C366" s="298"/>
      <c r="D366" s="63" t="s">
        <v>1486</v>
      </c>
      <c r="E366" s="63" t="str">
        <f t="shared" si="8"/>
        <v xml:space="preserve">Interruptor termomagnético </v>
      </c>
    </row>
    <row r="367" spans="1:5" x14ac:dyDescent="0.2">
      <c r="A367" s="63" t="s">
        <v>1658</v>
      </c>
      <c r="B367" s="61" t="s">
        <v>4</v>
      </c>
      <c r="C367" s="298"/>
      <c r="D367" s="63" t="s">
        <v>1356</v>
      </c>
      <c r="E367" s="63" t="str">
        <f t="shared" si="8"/>
        <v xml:space="preserve">Polímeros del cloruro de vinilo                                        </v>
      </c>
    </row>
    <row r="368" spans="1:5" x14ac:dyDescent="0.2">
      <c r="A368" s="63" t="s">
        <v>1659</v>
      </c>
      <c r="B368" s="61" t="s">
        <v>6</v>
      </c>
      <c r="C368" s="298"/>
      <c r="D368" s="63" t="s">
        <v>1534</v>
      </c>
      <c r="E368" s="63" t="str">
        <f t="shared" si="8"/>
        <v xml:space="preserve">Yesos y piedras calizas                                                </v>
      </c>
    </row>
    <row r="369" spans="1:5" x14ac:dyDescent="0.2">
      <c r="A369" s="63" t="s">
        <v>1660</v>
      </c>
      <c r="B369" s="61" t="s">
        <v>4</v>
      </c>
      <c r="C369" s="298"/>
      <c r="D369" s="63" t="s">
        <v>1273</v>
      </c>
      <c r="E369" s="63" t="str">
        <f t="shared" si="8"/>
        <v xml:space="preserve">Transformadores                                                        </v>
      </c>
    </row>
    <row r="370" spans="1:5" x14ac:dyDescent="0.2">
      <c r="A370" s="63" t="s">
        <v>1661</v>
      </c>
      <c r="B370" s="61" t="s">
        <v>6</v>
      </c>
      <c r="C370" s="298"/>
      <c r="D370" s="63" t="s">
        <v>1249</v>
      </c>
      <c r="E370" s="63" t="str">
        <f t="shared" si="8"/>
        <v>Adhesivo para pisos y revestimientos cerámicos</v>
      </c>
    </row>
    <row r="371" spans="1:5" x14ac:dyDescent="0.2">
      <c r="A371" s="63" t="s">
        <v>1662</v>
      </c>
      <c r="B371" s="61" t="s">
        <v>6</v>
      </c>
      <c r="C371" s="298"/>
      <c r="D371" s="63" t="s">
        <v>1249</v>
      </c>
      <c r="E371" s="63" t="str">
        <f t="shared" si="8"/>
        <v>Adhesivo para pisos y revestimientos cerámicos</v>
      </c>
    </row>
    <row r="372" spans="1:5" x14ac:dyDescent="0.2">
      <c r="A372" s="63" t="s">
        <v>1663</v>
      </c>
      <c r="B372" s="61" t="s">
        <v>1258</v>
      </c>
      <c r="C372" s="298"/>
      <c r="D372" s="63" t="s">
        <v>1267</v>
      </c>
      <c r="E372" s="63" t="str">
        <f t="shared" si="8"/>
        <v xml:space="preserve">Maderas terciadas fenólicas                                            </v>
      </c>
    </row>
    <row r="373" spans="1:5" x14ac:dyDescent="0.2">
      <c r="A373" s="63" t="s">
        <v>1664</v>
      </c>
      <c r="B373" s="61" t="s">
        <v>1258</v>
      </c>
      <c r="C373" s="298"/>
      <c r="D373" s="63" t="s">
        <v>1273</v>
      </c>
      <c r="E373" s="63" t="str">
        <f t="shared" si="8"/>
        <v xml:space="preserve">Transformadores                                                        </v>
      </c>
    </row>
    <row r="374" spans="1:5" x14ac:dyDescent="0.2">
      <c r="A374" s="63" t="s">
        <v>1665</v>
      </c>
      <c r="B374" s="61" t="s">
        <v>4</v>
      </c>
      <c r="C374" s="298"/>
      <c r="D374" s="63" t="s">
        <v>1486</v>
      </c>
      <c r="E374" s="63" t="str">
        <f t="shared" si="8"/>
        <v xml:space="preserve">Interruptor termomagnético </v>
      </c>
    </row>
    <row r="375" spans="1:5" x14ac:dyDescent="0.2">
      <c r="A375" s="63" t="s">
        <v>1666</v>
      </c>
      <c r="B375" s="61" t="s">
        <v>4</v>
      </c>
      <c r="C375" s="298"/>
      <c r="D375" s="63" t="s">
        <v>1247</v>
      </c>
      <c r="E375" s="63" t="str">
        <f t="shared" si="8"/>
        <v xml:space="preserve">Motores eléctricos                                                     </v>
      </c>
    </row>
    <row r="376" spans="1:5" x14ac:dyDescent="0.2">
      <c r="A376" s="63" t="s">
        <v>1667</v>
      </c>
      <c r="B376" s="61" t="s">
        <v>4</v>
      </c>
      <c r="C376" s="298"/>
      <c r="D376" s="63" t="s">
        <v>1247</v>
      </c>
      <c r="E376" s="63" t="str">
        <f t="shared" si="8"/>
        <v xml:space="preserve">Motores eléctricos                                                     </v>
      </c>
    </row>
    <row r="377" spans="1:5" x14ac:dyDescent="0.2">
      <c r="A377" s="63" t="s">
        <v>1668</v>
      </c>
      <c r="B377" s="61" t="s">
        <v>985</v>
      </c>
      <c r="C377" s="298"/>
      <c r="D377" s="63" t="s">
        <v>1279</v>
      </c>
      <c r="E377" s="63" t="str">
        <f t="shared" si="8"/>
        <v xml:space="preserve">Chapas metálicas                                                       </v>
      </c>
    </row>
    <row r="378" spans="1:5" x14ac:dyDescent="0.2">
      <c r="A378" s="63" t="s">
        <v>1669</v>
      </c>
      <c r="B378" s="61" t="s">
        <v>6</v>
      </c>
      <c r="C378" s="298"/>
      <c r="D378" s="63" t="s">
        <v>1534</v>
      </c>
      <c r="E378" s="63" t="str">
        <f t="shared" si="8"/>
        <v xml:space="preserve">Yesos y piedras calizas                                                </v>
      </c>
    </row>
    <row r="379" spans="1:5" x14ac:dyDescent="0.2">
      <c r="A379" s="63" t="s">
        <v>1670</v>
      </c>
      <c r="B379" s="61" t="s">
        <v>985</v>
      </c>
      <c r="C379" s="298"/>
      <c r="D379" s="63" t="s">
        <v>1671</v>
      </c>
      <c r="E379" s="63" t="str">
        <f t="shared" si="8"/>
        <v>Caja de chapa con tablero trifásico</v>
      </c>
    </row>
    <row r="380" spans="1:5" x14ac:dyDescent="0.2">
      <c r="A380" s="63" t="s">
        <v>1672</v>
      </c>
      <c r="B380" s="61" t="s">
        <v>4</v>
      </c>
      <c r="C380" s="298"/>
      <c r="D380" s="63" t="s">
        <v>1283</v>
      </c>
      <c r="E380" s="63" t="str">
        <f t="shared" si="8"/>
        <v xml:space="preserve">Piletas y mesadas de acero inoxidable                                  </v>
      </c>
    </row>
    <row r="381" spans="1:5" x14ac:dyDescent="0.2">
      <c r="A381" s="63" t="s">
        <v>1673</v>
      </c>
      <c r="B381" s="61" t="s">
        <v>4</v>
      </c>
      <c r="C381" s="298"/>
      <c r="D381" s="63" t="s">
        <v>1671</v>
      </c>
      <c r="E381" s="63" t="str">
        <f t="shared" si="8"/>
        <v>Caja de chapa con tablero trifásico</v>
      </c>
    </row>
    <row r="382" spans="1:5" x14ac:dyDescent="0.2">
      <c r="A382" s="63" t="s">
        <v>1674</v>
      </c>
      <c r="B382" s="61" t="s">
        <v>4</v>
      </c>
      <c r="C382" s="298"/>
      <c r="D382" s="63" t="s">
        <v>1675</v>
      </c>
      <c r="E382" s="63" t="str">
        <f t="shared" si="8"/>
        <v>Tanque para agua de polietileno tricapa, aprobado, de 1000 litros de capacidad</v>
      </c>
    </row>
    <row r="383" spans="1:5" x14ac:dyDescent="0.2">
      <c r="A383" s="63" t="s">
        <v>1676</v>
      </c>
      <c r="B383" s="61" t="s">
        <v>4</v>
      </c>
      <c r="C383" s="298"/>
      <c r="D383" s="63" t="s">
        <v>1675</v>
      </c>
      <c r="E383" s="63" t="str">
        <f t="shared" si="8"/>
        <v>Tanque para agua de polietileno tricapa, aprobado, de 1000 litros de capacidad</v>
      </c>
    </row>
    <row r="384" spans="1:5" x14ac:dyDescent="0.2">
      <c r="A384" s="63" t="s">
        <v>1676</v>
      </c>
      <c r="B384" s="61" t="s">
        <v>4</v>
      </c>
      <c r="C384" s="298"/>
      <c r="D384" s="63" t="s">
        <v>1675</v>
      </c>
      <c r="E384" s="63" t="str">
        <f t="shared" si="8"/>
        <v>Tanque para agua de polietileno tricapa, aprobado, de 1000 litros de capacidad</v>
      </c>
    </row>
    <row r="385" spans="1:5" x14ac:dyDescent="0.2">
      <c r="A385" s="63" t="s">
        <v>1677</v>
      </c>
      <c r="B385" s="61" t="s">
        <v>6</v>
      </c>
      <c r="C385" s="298"/>
      <c r="D385" s="63" t="s">
        <v>1678</v>
      </c>
      <c r="E385" s="63" t="str">
        <f t="shared" si="8"/>
        <v/>
      </c>
    </row>
    <row r="386" spans="1:5" x14ac:dyDescent="0.2">
      <c r="A386" s="63" t="s">
        <v>1679</v>
      </c>
      <c r="B386" s="61" t="s">
        <v>1251</v>
      </c>
      <c r="C386" s="298"/>
      <c r="D386" s="63" t="s">
        <v>1279</v>
      </c>
      <c r="E386" s="63" t="str">
        <f t="shared" si="8"/>
        <v xml:space="preserve">Chapas metálicas                                                       </v>
      </c>
    </row>
    <row r="387" spans="1:5" x14ac:dyDescent="0.2">
      <c r="A387" s="63" t="s">
        <v>1680</v>
      </c>
      <c r="B387" s="61" t="s">
        <v>1251</v>
      </c>
      <c r="C387" s="298"/>
      <c r="D387" s="63" t="s">
        <v>1650</v>
      </c>
      <c r="E387" s="63" t="str">
        <f t="shared" si="8"/>
        <v xml:space="preserve">Barras de hierro y acero                                               </v>
      </c>
    </row>
    <row r="388" spans="1:5" x14ac:dyDescent="0.2">
      <c r="A388" s="63" t="s">
        <v>1681</v>
      </c>
      <c r="B388" s="61" t="s">
        <v>6</v>
      </c>
      <c r="C388" s="298"/>
      <c r="D388" s="63" t="s">
        <v>1279</v>
      </c>
      <c r="E388" s="63" t="str">
        <f t="shared" si="8"/>
        <v xml:space="preserve">Chapas metálicas                                                       </v>
      </c>
    </row>
    <row r="389" spans="1:5" x14ac:dyDescent="0.2">
      <c r="A389" s="63" t="s">
        <v>1682</v>
      </c>
      <c r="B389" s="61" t="s">
        <v>1258</v>
      </c>
      <c r="C389" s="298"/>
      <c r="D389" s="63" t="s">
        <v>1410</v>
      </c>
      <c r="E389" s="63" t="str">
        <f t="shared" si="8"/>
        <v xml:space="preserve">Electrobombas                                                          </v>
      </c>
    </row>
    <row r="390" spans="1:5" x14ac:dyDescent="0.2">
      <c r="A390" s="63" t="s">
        <v>1683</v>
      </c>
      <c r="B390" s="61" t="s">
        <v>1258</v>
      </c>
      <c r="C390" s="298"/>
      <c r="D390" s="63" t="s">
        <v>1247</v>
      </c>
      <c r="E390" s="63" t="str">
        <f t="shared" si="8"/>
        <v xml:space="preserve">Motores eléctricos                                                     </v>
      </c>
    </row>
    <row r="391" spans="1:5" x14ac:dyDescent="0.2">
      <c r="A391" s="63" t="s">
        <v>1684</v>
      </c>
      <c r="B391" s="61" t="s">
        <v>4</v>
      </c>
      <c r="C391" s="298"/>
      <c r="D391" s="63" t="s">
        <v>1247</v>
      </c>
      <c r="E391" s="63" t="str">
        <f t="shared" si="8"/>
        <v xml:space="preserve">Motores eléctricos                                                     </v>
      </c>
    </row>
    <row r="392" spans="1:5" x14ac:dyDescent="0.2">
      <c r="A392" s="63" t="s">
        <v>1685</v>
      </c>
      <c r="B392" s="61" t="s">
        <v>1403</v>
      </c>
      <c r="C392" s="298"/>
      <c r="D392" s="63" t="s">
        <v>1404</v>
      </c>
      <c r="E392" s="63" t="str">
        <f t="shared" si="8"/>
        <v xml:space="preserve">Naftas                                                                 </v>
      </c>
    </row>
    <row r="393" spans="1:5" x14ac:dyDescent="0.2">
      <c r="A393" s="63" t="s">
        <v>1686</v>
      </c>
      <c r="B393" s="61" t="s">
        <v>5</v>
      </c>
      <c r="C393" s="298"/>
      <c r="D393" s="63" t="s">
        <v>1003</v>
      </c>
      <c r="E393" s="63" t="str">
        <f t="shared" si="8"/>
        <v>Arena clasificada lavada</v>
      </c>
    </row>
    <row r="394" spans="1:5" x14ac:dyDescent="0.2">
      <c r="A394" s="63" t="s">
        <v>1687</v>
      </c>
      <c r="B394" s="61" t="s">
        <v>1258</v>
      </c>
      <c r="C394" s="298"/>
      <c r="D394" s="63" t="s">
        <v>1279</v>
      </c>
      <c r="E394" s="63" t="str">
        <f t="shared" si="8"/>
        <v xml:space="preserve">Chapas metálicas                                                       </v>
      </c>
    </row>
    <row r="395" spans="1:5" x14ac:dyDescent="0.2">
      <c r="A395" s="63" t="s">
        <v>1688</v>
      </c>
      <c r="B395" s="61" t="s">
        <v>4</v>
      </c>
      <c r="C395" s="298"/>
      <c r="D395" s="63" t="s">
        <v>1523</v>
      </c>
      <c r="E395" s="63" t="str">
        <f t="shared" si="8"/>
        <v xml:space="preserve">Maderas aserradas                                                      </v>
      </c>
    </row>
    <row r="396" spans="1:5" x14ac:dyDescent="0.2">
      <c r="A396" s="63" t="s">
        <v>1689</v>
      </c>
      <c r="B396" s="61" t="s">
        <v>1690</v>
      </c>
      <c r="C396" s="298"/>
      <c r="D396" s="63" t="s">
        <v>1691</v>
      </c>
      <c r="E396" s="63" t="str">
        <f t="shared" si="8"/>
        <v>Pileta de cocina de acero inoxidable</v>
      </c>
    </row>
    <row r="397" spans="1:5" x14ac:dyDescent="0.2">
      <c r="A397" s="63" t="s">
        <v>1689</v>
      </c>
      <c r="B397" s="61" t="s">
        <v>1690</v>
      </c>
      <c r="C397" s="298"/>
      <c r="D397" s="63" t="s">
        <v>1691</v>
      </c>
      <c r="E397" s="63" t="str">
        <f t="shared" si="8"/>
        <v>Pileta de cocina de acero inoxidable</v>
      </c>
    </row>
    <row r="398" spans="1:5" x14ac:dyDescent="0.2">
      <c r="A398" s="63" t="s">
        <v>1692</v>
      </c>
      <c r="B398" s="61" t="s">
        <v>1258</v>
      </c>
      <c r="C398" s="298"/>
      <c r="D398" s="63" t="s">
        <v>1693</v>
      </c>
      <c r="E398" s="63" t="str">
        <f t="shared" si="8"/>
        <v>Tomacorriente con toma a tierra</v>
      </c>
    </row>
    <row r="399" spans="1:5" x14ac:dyDescent="0.2">
      <c r="A399" s="63" t="s">
        <v>1694</v>
      </c>
      <c r="B399" s="61" t="s">
        <v>1695</v>
      </c>
      <c r="C399" s="298"/>
      <c r="D399" s="63" t="s">
        <v>1451</v>
      </c>
      <c r="E399" s="63" t="str">
        <f t="shared" si="8"/>
        <v xml:space="preserve">Bulones                                                                </v>
      </c>
    </row>
    <row r="400" spans="1:5" x14ac:dyDescent="0.2">
      <c r="A400" s="63" t="s">
        <v>1696</v>
      </c>
      <c r="B400" s="61" t="s">
        <v>985</v>
      </c>
      <c r="C400" s="298"/>
      <c r="D400" s="63" t="s">
        <v>1451</v>
      </c>
      <c r="E400" s="63" t="str">
        <f t="shared" si="8"/>
        <v xml:space="preserve">Bulones                                                                </v>
      </c>
    </row>
    <row r="401" spans="1:5" x14ac:dyDescent="0.2">
      <c r="A401" s="63" t="s">
        <v>1697</v>
      </c>
      <c r="B401" s="61" t="s">
        <v>985</v>
      </c>
      <c r="C401" s="298"/>
      <c r="D401" s="63" t="s">
        <v>1451</v>
      </c>
      <c r="E401" s="63" t="str">
        <f t="shared" si="8"/>
        <v xml:space="preserve">Bulones                                                                </v>
      </c>
    </row>
    <row r="402" spans="1:5" x14ac:dyDescent="0.2">
      <c r="A402" s="63" t="s">
        <v>1698</v>
      </c>
      <c r="B402" s="61" t="s">
        <v>4</v>
      </c>
      <c r="C402" s="298"/>
      <c r="D402" s="63" t="s">
        <v>1273</v>
      </c>
      <c r="E402" s="63" t="str">
        <f t="shared" si="8"/>
        <v xml:space="preserve">Transformadores                                                        </v>
      </c>
    </row>
    <row r="403" spans="1:5" x14ac:dyDescent="0.2">
      <c r="A403" s="63" t="s">
        <v>1699</v>
      </c>
      <c r="B403" s="61" t="s">
        <v>1550</v>
      </c>
      <c r="C403" s="298"/>
      <c r="D403" s="63" t="s">
        <v>1317</v>
      </c>
      <c r="E403" s="63" t="str">
        <f t="shared" si="8"/>
        <v xml:space="preserve">Caños y tubos de PVC                                                   </v>
      </c>
    </row>
    <row r="404" spans="1:5" x14ac:dyDescent="0.2">
      <c r="A404" s="63" t="s">
        <v>1700</v>
      </c>
      <c r="B404" s="61" t="s">
        <v>1299</v>
      </c>
      <c r="C404" s="298"/>
      <c r="D404" s="63" t="s">
        <v>1317</v>
      </c>
      <c r="E404" s="63" t="str">
        <f t="shared" si="8"/>
        <v xml:space="preserve">Caños y tubos de PVC                                                   </v>
      </c>
    </row>
    <row r="405" spans="1:5" x14ac:dyDescent="0.2">
      <c r="A405" s="63" t="s">
        <v>1701</v>
      </c>
      <c r="B405" s="61" t="s">
        <v>605</v>
      </c>
      <c r="C405" s="298"/>
      <c r="D405" s="63" t="s">
        <v>1317</v>
      </c>
      <c r="E405" s="63" t="str">
        <f t="shared" si="8"/>
        <v xml:space="preserve">Caños y tubos de PVC                                                   </v>
      </c>
    </row>
    <row r="406" spans="1:5" x14ac:dyDescent="0.2">
      <c r="A406" s="63" t="s">
        <v>1702</v>
      </c>
      <c r="B406" s="61" t="s">
        <v>4</v>
      </c>
      <c r="C406" s="298"/>
      <c r="D406" s="63" t="s">
        <v>1703</v>
      </c>
      <c r="E406" s="63" t="str">
        <f t="shared" si="8"/>
        <v>Tirante sin cepillar</v>
      </c>
    </row>
    <row r="407" spans="1:5" x14ac:dyDescent="0.2">
      <c r="A407" s="63" t="s">
        <v>1704</v>
      </c>
      <c r="B407" s="61" t="s">
        <v>6</v>
      </c>
      <c r="C407" s="298"/>
      <c r="D407" s="63" t="s">
        <v>1217</v>
      </c>
      <c r="E407" s="63" t="str">
        <f t="shared" si="8"/>
        <v xml:space="preserve">Mosaico granítico          </v>
      </c>
    </row>
    <row r="408" spans="1:5" x14ac:dyDescent="0.2">
      <c r="A408" s="63" t="s">
        <v>1705</v>
      </c>
      <c r="B408" s="61" t="s">
        <v>1385</v>
      </c>
      <c r="C408" s="298"/>
      <c r="D408" s="63" t="s">
        <v>1247</v>
      </c>
      <c r="E408" s="63" t="str">
        <f t="shared" si="8"/>
        <v xml:space="preserve">Motores eléctricos                                                     </v>
      </c>
    </row>
    <row r="409" spans="1:5" x14ac:dyDescent="0.2">
      <c r="A409" s="63" t="s">
        <v>1706</v>
      </c>
      <c r="B409" s="61" t="s">
        <v>1385</v>
      </c>
      <c r="C409" s="298"/>
      <c r="D409" s="63" t="s">
        <v>1247</v>
      </c>
      <c r="E409" s="63" t="str">
        <f t="shared" si="8"/>
        <v xml:space="preserve">Motores eléctricos                                                     </v>
      </c>
    </row>
    <row r="410" spans="1:5" x14ac:dyDescent="0.2">
      <c r="A410" s="63" t="s">
        <v>1707</v>
      </c>
      <c r="B410" s="61" t="s">
        <v>1385</v>
      </c>
      <c r="C410" s="298"/>
      <c r="D410" s="63" t="s">
        <v>1247</v>
      </c>
      <c r="E410" s="63" t="str">
        <f t="shared" si="8"/>
        <v xml:space="preserve">Motores eléctricos                                                     </v>
      </c>
    </row>
    <row r="411" spans="1:5" x14ac:dyDescent="0.2">
      <c r="A411" s="63" t="s">
        <v>1708</v>
      </c>
      <c r="B411" s="61" t="s">
        <v>1385</v>
      </c>
      <c r="C411" s="298"/>
      <c r="D411" s="63" t="s">
        <v>1247</v>
      </c>
      <c r="E411" s="63" t="str">
        <f t="shared" si="8"/>
        <v xml:space="preserve">Motores eléctricos                                                     </v>
      </c>
    </row>
    <row r="412" spans="1:5" x14ac:dyDescent="0.2">
      <c r="A412" s="63" t="s">
        <v>1709</v>
      </c>
      <c r="B412" s="61" t="s">
        <v>1385</v>
      </c>
      <c r="C412" s="298"/>
      <c r="D412" s="63" t="s">
        <v>1247</v>
      </c>
      <c r="E412" s="63" t="str">
        <f t="shared" si="8"/>
        <v xml:space="preserve">Motores eléctricos                                                     </v>
      </c>
    </row>
    <row r="413" spans="1:5" x14ac:dyDescent="0.2">
      <c r="A413" s="63" t="s">
        <v>1710</v>
      </c>
      <c r="B413" s="61" t="s">
        <v>4</v>
      </c>
      <c r="C413" s="298"/>
      <c r="D413" s="63" t="s">
        <v>1290</v>
      </c>
      <c r="E413" s="63" t="str">
        <f t="shared" ref="E413:E425" si="9">IFERROR(VLOOKUP(D413,Tabla_Indices,5,FALSE),"")</f>
        <v>Llave esclusa de bronce</v>
      </c>
    </row>
    <row r="414" spans="1:5" x14ac:dyDescent="0.2">
      <c r="A414" s="63" t="s">
        <v>1711</v>
      </c>
      <c r="B414" s="61" t="s">
        <v>4</v>
      </c>
      <c r="C414" s="298"/>
      <c r="D414" s="63" t="s">
        <v>1290</v>
      </c>
      <c r="E414" s="63" t="str">
        <f t="shared" si="9"/>
        <v>Llave esclusa de bronce</v>
      </c>
    </row>
    <row r="415" spans="1:5" x14ac:dyDescent="0.2">
      <c r="A415" s="63" t="s">
        <v>1712</v>
      </c>
      <c r="B415" s="61" t="s">
        <v>4</v>
      </c>
      <c r="C415" s="298"/>
      <c r="D415" s="63" t="s">
        <v>1216</v>
      </c>
      <c r="E415" s="63" t="str">
        <f t="shared" si="9"/>
        <v>Gastos generales</v>
      </c>
    </row>
    <row r="416" spans="1:5" x14ac:dyDescent="0.2">
      <c r="A416" s="63" t="s">
        <v>1713</v>
      </c>
      <c r="B416" s="61" t="s">
        <v>6</v>
      </c>
      <c r="C416" s="298"/>
      <c r="D416" s="63" t="s">
        <v>1714</v>
      </c>
      <c r="E416" s="63" t="str">
        <f t="shared" si="9"/>
        <v>Estructuras metálicas para construcción (incluye: Aberturas de aluminio, Aberturas de chapa de hierro y Cortinas de aluminio)</v>
      </c>
    </row>
    <row r="417" spans="1:6" x14ac:dyDescent="0.2">
      <c r="A417" s="63" t="s">
        <v>1715</v>
      </c>
      <c r="B417" s="61" t="s">
        <v>1258</v>
      </c>
      <c r="C417" s="298"/>
      <c r="D417" s="63" t="s">
        <v>1247</v>
      </c>
      <c r="E417" s="63" t="str">
        <f t="shared" si="9"/>
        <v xml:space="preserve">Motores eléctricos                                                     </v>
      </c>
    </row>
    <row r="418" spans="1:6" x14ac:dyDescent="0.2">
      <c r="A418" s="63" t="s">
        <v>1716</v>
      </c>
      <c r="B418" s="61" t="s">
        <v>4</v>
      </c>
      <c r="C418" s="298"/>
      <c r="D418" s="63" t="s">
        <v>1717</v>
      </c>
      <c r="E418" s="63" t="str">
        <f t="shared" si="9"/>
        <v>Ventana corrediza metálica y ventiluz metálico (incluye: Ventana corrediza metálica, Ventana corrediza metálica con vidrio repartido y Ventiluz metálico)</v>
      </c>
    </row>
    <row r="419" spans="1:6" x14ac:dyDescent="0.2">
      <c r="A419" s="63" t="s">
        <v>1718</v>
      </c>
      <c r="B419" s="61" t="s">
        <v>1228</v>
      </c>
      <c r="C419" s="298"/>
      <c r="D419" s="63" t="s">
        <v>1719</v>
      </c>
      <c r="E419" s="63" t="str">
        <f t="shared" si="9"/>
        <v>Máquinas herramientas y sus accesorios (incluye: Tornos y sus partes y piezas, Taladros, Amoladoras, Máquinas para carpintería, Soldadoras eléctricas y Accesorio para máquinas herramientas)</v>
      </c>
    </row>
    <row r="420" spans="1:6" x14ac:dyDescent="0.2">
      <c r="A420" s="63" t="s">
        <v>1720</v>
      </c>
      <c r="B420" s="61" t="s">
        <v>6</v>
      </c>
      <c r="C420" s="298"/>
      <c r="D420" s="63" t="s">
        <v>1441</v>
      </c>
      <c r="E420" s="63" t="str">
        <f t="shared" si="9"/>
        <v>Vidrios para construcción y automotores (incluye: Vidrio plano, Vidrios templados, Vidrios térmicos y Vidrios laminados)</v>
      </c>
    </row>
    <row r="421" spans="1:6" x14ac:dyDescent="0.2">
      <c r="A421" s="63" t="s">
        <v>1721</v>
      </c>
      <c r="B421" s="61" t="s">
        <v>6</v>
      </c>
      <c r="C421" s="298"/>
      <c r="D421" s="63" t="s">
        <v>1441</v>
      </c>
      <c r="E421" s="63" t="str">
        <f t="shared" si="9"/>
        <v>Vidrios para construcción y automotores (incluye: Vidrio plano, Vidrios templados, Vidrios térmicos y Vidrios laminados)</v>
      </c>
    </row>
    <row r="422" spans="1:6" x14ac:dyDescent="0.2">
      <c r="A422" s="63" t="s">
        <v>1722</v>
      </c>
      <c r="B422" s="61" t="s">
        <v>1251</v>
      </c>
      <c r="C422" s="298"/>
      <c r="D422" s="63" t="s">
        <v>1381</v>
      </c>
      <c r="E422" s="63" t="str">
        <f t="shared" si="9"/>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3" t="s">
        <v>247</v>
      </c>
      <c r="B423" s="61" t="s">
        <v>1251</v>
      </c>
      <c r="C423" s="298"/>
      <c r="D423" s="63" t="s">
        <v>1618</v>
      </c>
      <c r="E423" s="63" t="str">
        <f t="shared" si="9"/>
        <v>Yeso blanco</v>
      </c>
    </row>
    <row r="424" spans="1:6" x14ac:dyDescent="0.2">
      <c r="A424" s="63" t="s">
        <v>1723</v>
      </c>
      <c r="B424" s="61" t="s">
        <v>605</v>
      </c>
      <c r="C424" s="298"/>
      <c r="D424" s="63" t="s">
        <v>1615</v>
      </c>
      <c r="E424" s="63" t="str">
        <f t="shared" si="9"/>
        <v xml:space="preserve">Zócalo granítico             </v>
      </c>
    </row>
    <row r="425" spans="1:6" x14ac:dyDescent="0.2">
      <c r="A425" s="63"/>
      <c r="B425" s="61"/>
      <c r="C425" s="298">
        <v>0</v>
      </c>
      <c r="D425" s="63"/>
      <c r="E425" s="63" t="str">
        <f t="shared" si="9"/>
        <v/>
      </c>
      <c r="F425" s="60">
        <f t="shared" ref="F425" si="10">+C425*1.1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topLeftCell="A211" workbookViewId="0">
      <selection activeCell="B4" sqref="B4"/>
    </sheetView>
  </sheetViews>
  <sheetFormatPr baseColWidth="10" defaultColWidth="11.42578125" defaultRowHeight="15" x14ac:dyDescent="0.2"/>
  <cols>
    <col min="1" max="1" width="11.42578125" style="27"/>
    <col min="2" max="2" width="23" style="27" bestFit="1" customWidth="1"/>
    <col min="3" max="3" width="49.42578125" style="31" bestFit="1" customWidth="1"/>
    <col min="4" max="4" width="17.28515625" style="31" bestFit="1" customWidth="1"/>
    <col min="5" max="16384" width="11.42578125" style="31"/>
  </cols>
  <sheetData>
    <row r="1" spans="1:4" x14ac:dyDescent="0.2">
      <c r="B1" s="28" t="s">
        <v>775</v>
      </c>
      <c r="C1" s="29" t="s">
        <v>776</v>
      </c>
      <c r="D1" s="30"/>
    </row>
    <row r="2" spans="1:4" x14ac:dyDescent="0.2">
      <c r="B2" s="28"/>
      <c r="C2" s="29"/>
      <c r="D2" s="30"/>
    </row>
    <row r="3" spans="1:4" x14ac:dyDescent="0.2">
      <c r="A3" s="56">
        <v>1</v>
      </c>
      <c r="B3" s="33" t="str">
        <f xml:space="preserve"> CONCATENATE(B1,"-",TEXT(A3,"0000"))</f>
        <v>I-0001</v>
      </c>
      <c r="C3" s="34" t="s">
        <v>778</v>
      </c>
      <c r="D3" s="30"/>
    </row>
    <row r="4" spans="1:4" x14ac:dyDescent="0.2">
      <c r="A4" s="56">
        <v>1</v>
      </c>
      <c r="B4" s="35" t="str">
        <f>CONCATENATE($B$3,".",TEXT(A4,"0000"))</f>
        <v>I-0001.0001</v>
      </c>
      <c r="C4" s="36" t="s">
        <v>779</v>
      </c>
      <c r="D4" s="30" t="s">
        <v>4</v>
      </c>
    </row>
    <row r="5" spans="1:4" x14ac:dyDescent="0.2">
      <c r="A5" s="56">
        <v>2</v>
      </c>
      <c r="B5" s="35" t="str">
        <f t="shared" ref="B5:B10" si="0">CONCATENATE($B$3,".",TEXT(A5,"0000"))</f>
        <v>I-0001.0002</v>
      </c>
      <c r="C5" s="36" t="s">
        <v>781</v>
      </c>
      <c r="D5" s="30" t="s">
        <v>4</v>
      </c>
    </row>
    <row r="6" spans="1:4" x14ac:dyDescent="0.2">
      <c r="A6" s="56">
        <v>3</v>
      </c>
      <c r="B6" s="35" t="str">
        <f t="shared" si="0"/>
        <v>I-0001.0003</v>
      </c>
      <c r="C6" s="36" t="s">
        <v>783</v>
      </c>
      <c r="D6" s="30" t="s">
        <v>4</v>
      </c>
    </row>
    <row r="7" spans="1:4" x14ac:dyDescent="0.2">
      <c r="A7" s="56">
        <v>4</v>
      </c>
      <c r="B7" s="35" t="str">
        <f t="shared" si="0"/>
        <v>I-0001.0004</v>
      </c>
      <c r="C7" s="36" t="s">
        <v>785</v>
      </c>
      <c r="D7" s="30" t="s">
        <v>6</v>
      </c>
    </row>
    <row r="8" spans="1:4" x14ac:dyDescent="0.2">
      <c r="A8" s="56">
        <v>5</v>
      </c>
      <c r="B8" s="35" t="str">
        <f t="shared" si="0"/>
        <v>I-0001.0005</v>
      </c>
      <c r="C8" s="36" t="s">
        <v>787</v>
      </c>
      <c r="D8" s="30" t="s">
        <v>4</v>
      </c>
    </row>
    <row r="9" spans="1:4" x14ac:dyDescent="0.2">
      <c r="A9" s="56">
        <v>6</v>
      </c>
      <c r="B9" s="35" t="str">
        <f t="shared" si="0"/>
        <v>I-0001.0006</v>
      </c>
      <c r="C9" s="36" t="s">
        <v>789</v>
      </c>
      <c r="D9" s="30" t="s">
        <v>4</v>
      </c>
    </row>
    <row r="10" spans="1:4" x14ac:dyDescent="0.2">
      <c r="A10" s="56">
        <v>7</v>
      </c>
      <c r="B10" s="35" t="str">
        <f t="shared" si="0"/>
        <v>I-0001.0007</v>
      </c>
      <c r="C10" s="36" t="s">
        <v>791</v>
      </c>
      <c r="D10" s="30" t="s">
        <v>4</v>
      </c>
    </row>
    <row r="11" spans="1:4" x14ac:dyDescent="0.2">
      <c r="B11" s="30"/>
      <c r="C11" s="36"/>
      <c r="D11" s="30"/>
    </row>
    <row r="12" spans="1:4" x14ac:dyDescent="0.2">
      <c r="B12" s="30"/>
      <c r="C12" s="36"/>
      <c r="D12" s="30"/>
    </row>
    <row r="13" spans="1:4" x14ac:dyDescent="0.2">
      <c r="A13" s="32" t="s">
        <v>780</v>
      </c>
      <c r="B13" s="33" t="str">
        <f xml:space="preserve"> CONCATENATE(B1,"-",A13)</f>
        <v>I-0002</v>
      </c>
      <c r="C13" s="34" t="s">
        <v>792</v>
      </c>
      <c r="D13" s="30"/>
    </row>
    <row r="14" spans="1:4" x14ac:dyDescent="0.2">
      <c r="A14" s="32" t="s">
        <v>777</v>
      </c>
      <c r="B14" s="35" t="str">
        <f>CONCATENATE($B$13,".",A14)</f>
        <v>I-0002.0001</v>
      </c>
      <c r="C14" s="36" t="s">
        <v>793</v>
      </c>
      <c r="D14" s="30" t="s">
        <v>5</v>
      </c>
    </row>
    <row r="15" spans="1:4" x14ac:dyDescent="0.2">
      <c r="A15" s="32" t="s">
        <v>780</v>
      </c>
      <c r="B15" s="35" t="str">
        <f t="shared" ref="B15:B16" si="1">CONCATENATE($B$13,".",A15)</f>
        <v>I-0002.0002</v>
      </c>
      <c r="C15" s="36" t="s">
        <v>794</v>
      </c>
      <c r="D15" s="30" t="s">
        <v>5</v>
      </c>
    </row>
    <row r="16" spans="1:4" x14ac:dyDescent="0.2">
      <c r="A16" s="32" t="s">
        <v>782</v>
      </c>
      <c r="B16" s="35" t="str">
        <f t="shared" si="1"/>
        <v>I-0002.0003</v>
      </c>
      <c r="C16" s="36" t="s">
        <v>795</v>
      </c>
      <c r="D16" s="30" t="s">
        <v>5</v>
      </c>
    </row>
    <row r="17" spans="1:4" x14ac:dyDescent="0.2">
      <c r="A17" s="32"/>
      <c r="B17" s="30"/>
      <c r="C17" s="36"/>
      <c r="D17" s="30"/>
    </row>
    <row r="18" spans="1:4" x14ac:dyDescent="0.2">
      <c r="A18" s="32"/>
      <c r="B18" s="30"/>
      <c r="C18" s="36"/>
      <c r="D18" s="30"/>
    </row>
    <row r="19" spans="1:4" x14ac:dyDescent="0.2">
      <c r="A19" s="32" t="s">
        <v>782</v>
      </c>
      <c r="B19" s="33" t="str">
        <f xml:space="preserve"> CONCATENATE(B1,"-",A19)</f>
        <v>I-0003</v>
      </c>
      <c r="C19" s="34" t="s">
        <v>7</v>
      </c>
      <c r="D19" s="30"/>
    </row>
    <row r="20" spans="1:4" x14ac:dyDescent="0.2">
      <c r="A20" s="32" t="s">
        <v>777</v>
      </c>
      <c r="B20" s="35" t="str">
        <f>CONCATENATE($B$19,".",A20)</f>
        <v>I-0003.0001</v>
      </c>
      <c r="C20" s="36" t="s">
        <v>796</v>
      </c>
      <c r="D20" s="30" t="s">
        <v>6</v>
      </c>
    </row>
    <row r="21" spans="1:4" x14ac:dyDescent="0.2">
      <c r="A21" s="32" t="s">
        <v>780</v>
      </c>
      <c r="B21" s="35" t="str">
        <f t="shared" ref="B21:B23" si="2">CONCATENATE($B$19,".",A21)</f>
        <v>I-0003.0002</v>
      </c>
      <c r="C21" s="36" t="s">
        <v>797</v>
      </c>
      <c r="D21" s="30" t="s">
        <v>5</v>
      </c>
    </row>
    <row r="22" spans="1:4" x14ac:dyDescent="0.2">
      <c r="A22" s="32" t="s">
        <v>782</v>
      </c>
      <c r="B22" s="35" t="str">
        <f t="shared" si="2"/>
        <v>I-0003.0003</v>
      </c>
      <c r="C22" s="36" t="s">
        <v>798</v>
      </c>
      <c r="D22" s="30" t="s">
        <v>6</v>
      </c>
    </row>
    <row r="23" spans="1:4" x14ac:dyDescent="0.2">
      <c r="A23" s="32" t="s">
        <v>784</v>
      </c>
      <c r="B23" s="35" t="str">
        <f t="shared" si="2"/>
        <v>I-0003.0004</v>
      </c>
      <c r="C23" s="36" t="s">
        <v>799</v>
      </c>
      <c r="D23" s="30" t="s">
        <v>6</v>
      </c>
    </row>
    <row r="24" spans="1:4" x14ac:dyDescent="0.2">
      <c r="B24" s="30"/>
      <c r="C24" s="36"/>
      <c r="D24" s="30"/>
    </row>
    <row r="25" spans="1:4" x14ac:dyDescent="0.2">
      <c r="B25" s="30"/>
      <c r="C25" s="36"/>
      <c r="D25" s="30"/>
    </row>
    <row r="26" spans="1:4" x14ac:dyDescent="0.2">
      <c r="A26" s="32" t="s">
        <v>784</v>
      </c>
      <c r="B26" s="33" t="str">
        <f xml:space="preserve"> CONCATENATE(B1,"-",A26)</f>
        <v>I-0004</v>
      </c>
      <c r="C26" s="34" t="s">
        <v>800</v>
      </c>
      <c r="D26" s="30"/>
    </row>
    <row r="27" spans="1:4" x14ac:dyDescent="0.2">
      <c r="A27" s="32" t="s">
        <v>777</v>
      </c>
      <c r="B27" s="35" t="str">
        <f>CONCATENATE($B$26,".",A27)</f>
        <v>I-0004.0001</v>
      </c>
      <c r="C27" s="36" t="s">
        <v>801</v>
      </c>
      <c r="D27" s="30" t="s">
        <v>5</v>
      </c>
    </row>
    <row r="28" spans="1:4" x14ac:dyDescent="0.2">
      <c r="A28" s="32" t="s">
        <v>780</v>
      </c>
      <c r="B28" s="35" t="str">
        <f t="shared" ref="B28:B38" si="3">CONCATENATE($B$26,".",A28)</f>
        <v>I-0004.0002</v>
      </c>
      <c r="C28" s="36" t="s">
        <v>802</v>
      </c>
      <c r="D28" s="30" t="s">
        <v>5</v>
      </c>
    </row>
    <row r="29" spans="1:4" x14ac:dyDescent="0.2">
      <c r="A29" s="32" t="s">
        <v>782</v>
      </c>
      <c r="B29" s="35" t="str">
        <f t="shared" si="3"/>
        <v>I-0004.0003</v>
      </c>
      <c r="C29" s="36" t="s">
        <v>803</v>
      </c>
      <c r="D29" s="30" t="s">
        <v>5</v>
      </c>
    </row>
    <row r="30" spans="1:4" x14ac:dyDescent="0.2">
      <c r="A30" s="32" t="s">
        <v>784</v>
      </c>
      <c r="B30" s="35" t="str">
        <f t="shared" si="3"/>
        <v>I-0004.0004</v>
      </c>
      <c r="C30" s="36" t="s">
        <v>804</v>
      </c>
      <c r="D30" s="30" t="s">
        <v>5</v>
      </c>
    </row>
    <row r="31" spans="1:4" x14ac:dyDescent="0.2">
      <c r="A31" s="32" t="s">
        <v>786</v>
      </c>
      <c r="B31" s="35" t="str">
        <f t="shared" si="3"/>
        <v>I-0004.0005</v>
      </c>
      <c r="C31" s="36" t="s">
        <v>805</v>
      </c>
      <c r="D31" s="30"/>
    </row>
    <row r="32" spans="1:4" x14ac:dyDescent="0.2">
      <c r="A32" s="32" t="s">
        <v>788</v>
      </c>
      <c r="B32" s="35" t="str">
        <f t="shared" si="3"/>
        <v>I-0004.0006</v>
      </c>
      <c r="C32" s="36" t="s">
        <v>806</v>
      </c>
      <c r="D32" s="30" t="s">
        <v>5</v>
      </c>
    </row>
    <row r="33" spans="1:4" x14ac:dyDescent="0.2">
      <c r="A33" s="32" t="s">
        <v>790</v>
      </c>
      <c r="B33" s="35" t="str">
        <f t="shared" si="3"/>
        <v>I-0004.0007</v>
      </c>
      <c r="C33" s="36" t="s">
        <v>807</v>
      </c>
      <c r="D33" s="30" t="s">
        <v>5</v>
      </c>
    </row>
    <row r="34" spans="1:4" x14ac:dyDescent="0.2">
      <c r="A34" s="32" t="s">
        <v>808</v>
      </c>
      <c r="B34" s="35" t="str">
        <f t="shared" si="3"/>
        <v>I-0004.0008</v>
      </c>
      <c r="C34" s="36" t="s">
        <v>809</v>
      </c>
      <c r="D34" s="30" t="s">
        <v>5</v>
      </c>
    </row>
    <row r="35" spans="1:4" x14ac:dyDescent="0.2">
      <c r="A35" s="32" t="s">
        <v>810</v>
      </c>
      <c r="B35" s="35" t="str">
        <f t="shared" si="3"/>
        <v>I-0004.0009</v>
      </c>
      <c r="C35" s="36" t="s">
        <v>811</v>
      </c>
      <c r="D35" s="30" t="s">
        <v>5</v>
      </c>
    </row>
    <row r="36" spans="1:4" x14ac:dyDescent="0.2">
      <c r="A36" s="32" t="s">
        <v>812</v>
      </c>
      <c r="B36" s="35" t="str">
        <f t="shared" si="3"/>
        <v>I-0004.0010</v>
      </c>
      <c r="C36" s="36" t="s">
        <v>813</v>
      </c>
      <c r="D36" s="30" t="s">
        <v>5</v>
      </c>
    </row>
    <row r="37" spans="1:4" x14ac:dyDescent="0.2">
      <c r="A37" s="32" t="s">
        <v>814</v>
      </c>
      <c r="B37" s="35" t="str">
        <f t="shared" si="3"/>
        <v>I-0004.0011</v>
      </c>
      <c r="C37" s="36" t="s">
        <v>815</v>
      </c>
      <c r="D37" s="30" t="s">
        <v>6</v>
      </c>
    </row>
    <row r="38" spans="1:4" x14ac:dyDescent="0.2">
      <c r="A38" s="32" t="s">
        <v>816</v>
      </c>
      <c r="B38" s="35" t="str">
        <f t="shared" si="3"/>
        <v>I-0004.0012</v>
      </c>
      <c r="C38" s="36" t="s">
        <v>817</v>
      </c>
      <c r="D38" s="30" t="s">
        <v>5</v>
      </c>
    </row>
    <row r="39" spans="1:4" x14ac:dyDescent="0.2">
      <c r="B39" s="30"/>
      <c r="C39" s="36"/>
      <c r="D39" s="30"/>
    </row>
    <row r="40" spans="1:4" x14ac:dyDescent="0.2">
      <c r="B40" s="30"/>
      <c r="C40" s="36"/>
      <c r="D40" s="30"/>
    </row>
    <row r="41" spans="1:4" x14ac:dyDescent="0.2">
      <c r="A41" s="32" t="s">
        <v>786</v>
      </c>
      <c r="B41" s="33" t="str">
        <f xml:space="preserve"> CONCATENATE(B1,"-",A41)</f>
        <v>I-0005</v>
      </c>
      <c r="C41" s="34" t="s">
        <v>818</v>
      </c>
      <c r="D41" s="30"/>
    </row>
    <row r="42" spans="1:4" x14ac:dyDescent="0.2">
      <c r="A42" s="32" t="s">
        <v>777</v>
      </c>
      <c r="B42" s="35" t="str">
        <f>CONCATENATE($B$41,".",A42)</f>
        <v>I-0005.0001</v>
      </c>
      <c r="C42" s="36" t="s">
        <v>819</v>
      </c>
      <c r="D42" s="30" t="s">
        <v>6</v>
      </c>
    </row>
    <row r="43" spans="1:4" x14ac:dyDescent="0.2">
      <c r="A43" s="32" t="s">
        <v>780</v>
      </c>
      <c r="B43" s="35" t="str">
        <f t="shared" ref="B43:B51" si="4">CONCATENATE($B$41,".",A43)</f>
        <v>I-0005.0002</v>
      </c>
      <c r="C43" s="36" t="s">
        <v>820</v>
      </c>
      <c r="D43" s="30" t="s">
        <v>6</v>
      </c>
    </row>
    <row r="44" spans="1:4" x14ac:dyDescent="0.2">
      <c r="A44" s="32" t="s">
        <v>782</v>
      </c>
      <c r="B44" s="35" t="str">
        <f t="shared" si="4"/>
        <v>I-0005.0003</v>
      </c>
      <c r="C44" s="36" t="s">
        <v>821</v>
      </c>
      <c r="D44" s="30" t="s">
        <v>6</v>
      </c>
    </row>
    <row r="45" spans="1:4" x14ac:dyDescent="0.2">
      <c r="B45" s="30"/>
      <c r="C45" s="36"/>
      <c r="D45" s="30"/>
    </row>
    <row r="46" spans="1:4" x14ac:dyDescent="0.2">
      <c r="A46" s="32" t="s">
        <v>812</v>
      </c>
      <c r="B46" s="35" t="str">
        <f t="shared" si="4"/>
        <v>I-0005.0010</v>
      </c>
      <c r="C46" s="36" t="s">
        <v>822</v>
      </c>
      <c r="D46" s="30" t="s">
        <v>6</v>
      </c>
    </row>
    <row r="47" spans="1:4" x14ac:dyDescent="0.2">
      <c r="A47" s="32" t="s">
        <v>814</v>
      </c>
      <c r="B47" s="35" t="str">
        <f t="shared" si="4"/>
        <v>I-0005.0011</v>
      </c>
      <c r="C47" s="36" t="s">
        <v>823</v>
      </c>
      <c r="D47" s="30" t="s">
        <v>6</v>
      </c>
    </row>
    <row r="48" spans="1:4" x14ac:dyDescent="0.2">
      <c r="A48" s="32" t="s">
        <v>816</v>
      </c>
      <c r="B48" s="35" t="str">
        <f t="shared" si="4"/>
        <v>I-0005.0012</v>
      </c>
      <c r="C48" s="36" t="s">
        <v>824</v>
      </c>
      <c r="D48" s="30" t="s">
        <v>6</v>
      </c>
    </row>
    <row r="49" spans="1:4" x14ac:dyDescent="0.2">
      <c r="B49" s="30"/>
      <c r="C49" s="36"/>
      <c r="D49" s="30"/>
    </row>
    <row r="50" spans="1:4" x14ac:dyDescent="0.2">
      <c r="A50" s="32" t="s">
        <v>825</v>
      </c>
      <c r="B50" s="35" t="str">
        <f t="shared" si="4"/>
        <v>I-0005.0021</v>
      </c>
      <c r="C50" s="36" t="s">
        <v>826</v>
      </c>
      <c r="D50" s="30" t="s">
        <v>6</v>
      </c>
    </row>
    <row r="51" spans="1:4" x14ac:dyDescent="0.2">
      <c r="A51" s="32" t="s">
        <v>827</v>
      </c>
      <c r="B51" s="35" t="str">
        <f t="shared" si="4"/>
        <v>I-0005.0022</v>
      </c>
      <c r="C51" s="36" t="s">
        <v>828</v>
      </c>
      <c r="D51" s="30" t="s">
        <v>6</v>
      </c>
    </row>
    <row r="52" spans="1:4" x14ac:dyDescent="0.2">
      <c r="B52" s="30"/>
      <c r="C52" s="36"/>
      <c r="D52" s="30"/>
    </row>
    <row r="53" spans="1:4" x14ac:dyDescent="0.2">
      <c r="B53" s="30"/>
      <c r="C53" s="36"/>
      <c r="D53" s="30"/>
    </row>
    <row r="54" spans="1:4" x14ac:dyDescent="0.2">
      <c r="A54" s="32" t="s">
        <v>788</v>
      </c>
      <c r="B54" s="33" t="str">
        <f xml:space="preserve"> CONCATENATE(B1,"-",A54)</f>
        <v>I-0006</v>
      </c>
      <c r="C54" s="34" t="s">
        <v>829</v>
      </c>
      <c r="D54" s="30"/>
    </row>
    <row r="55" spans="1:4" x14ac:dyDescent="0.2">
      <c r="A55" s="32" t="s">
        <v>777</v>
      </c>
      <c r="B55" s="35" t="str">
        <f>CONCATENATE($B$54,".",A55)</f>
        <v>I-0006.0001</v>
      </c>
      <c r="C55" s="36" t="s">
        <v>830</v>
      </c>
      <c r="D55" s="30" t="s">
        <v>6</v>
      </c>
    </row>
    <row r="56" spans="1:4" x14ac:dyDescent="0.2">
      <c r="A56" s="32" t="s">
        <v>780</v>
      </c>
      <c r="B56" s="35" t="str">
        <f t="shared" ref="B56:B62" si="5">CONCATENATE($B$54,".",A56)</f>
        <v>I-0006.0002</v>
      </c>
      <c r="C56" s="36" t="s">
        <v>831</v>
      </c>
      <c r="D56" s="30" t="s">
        <v>6</v>
      </c>
    </row>
    <row r="57" spans="1:4" x14ac:dyDescent="0.2">
      <c r="A57" s="32" t="s">
        <v>782</v>
      </c>
      <c r="B57" s="35" t="str">
        <f t="shared" si="5"/>
        <v>I-0006.0003</v>
      </c>
      <c r="C57" s="36" t="s">
        <v>832</v>
      </c>
      <c r="D57" s="30" t="s">
        <v>6</v>
      </c>
    </row>
    <row r="58" spans="1:4" x14ac:dyDescent="0.2">
      <c r="A58" s="32" t="s">
        <v>784</v>
      </c>
      <c r="B58" s="35" t="str">
        <f t="shared" si="5"/>
        <v>I-0006.0004</v>
      </c>
      <c r="C58" s="36" t="s">
        <v>833</v>
      </c>
      <c r="D58" s="30" t="s">
        <v>6</v>
      </c>
    </row>
    <row r="59" spans="1:4" x14ac:dyDescent="0.2">
      <c r="A59" s="32" t="s">
        <v>786</v>
      </c>
      <c r="B59" s="35" t="str">
        <f t="shared" si="5"/>
        <v>I-0006.0005</v>
      </c>
      <c r="C59" s="36" t="s">
        <v>834</v>
      </c>
      <c r="D59" s="30" t="s">
        <v>6</v>
      </c>
    </row>
    <row r="60" spans="1:4" x14ac:dyDescent="0.2">
      <c r="A60" s="32" t="s">
        <v>788</v>
      </c>
      <c r="B60" s="35" t="str">
        <f t="shared" si="5"/>
        <v>I-0006.0006</v>
      </c>
      <c r="C60" s="36" t="s">
        <v>835</v>
      </c>
      <c r="D60" s="30" t="s">
        <v>6</v>
      </c>
    </row>
    <row r="61" spans="1:4" x14ac:dyDescent="0.2">
      <c r="A61" s="32" t="s">
        <v>790</v>
      </c>
      <c r="B61" s="35" t="str">
        <f t="shared" si="5"/>
        <v>I-0006.0007</v>
      </c>
      <c r="C61" s="36" t="s">
        <v>836</v>
      </c>
      <c r="D61" s="30" t="s">
        <v>6</v>
      </c>
    </row>
    <row r="62" spans="1:4" x14ac:dyDescent="0.2">
      <c r="A62" s="32" t="s">
        <v>808</v>
      </c>
      <c r="B62" s="35" t="str">
        <f t="shared" si="5"/>
        <v>I-0006.0008</v>
      </c>
      <c r="C62" s="36" t="s">
        <v>837</v>
      </c>
      <c r="D62" s="30" t="s">
        <v>6</v>
      </c>
    </row>
    <row r="63" spans="1:4" x14ac:dyDescent="0.2">
      <c r="A63" s="32"/>
      <c r="B63" s="30"/>
      <c r="C63" s="36"/>
      <c r="D63" s="30"/>
    </row>
    <row r="64" spans="1:4" x14ac:dyDescent="0.2">
      <c r="B64" s="30"/>
      <c r="C64" s="36"/>
      <c r="D64" s="30"/>
    </row>
    <row r="65" spans="1:4" x14ac:dyDescent="0.2">
      <c r="A65" s="32" t="s">
        <v>812</v>
      </c>
      <c r="B65" s="35" t="str">
        <f t="shared" ref="B65:B66" si="6">CONCATENATE($B$54,".",A65)</f>
        <v>I-0006.0010</v>
      </c>
      <c r="C65" s="36" t="s">
        <v>838</v>
      </c>
      <c r="D65" s="30" t="s">
        <v>6</v>
      </c>
    </row>
    <row r="66" spans="1:4" x14ac:dyDescent="0.2">
      <c r="A66" s="32" t="s">
        <v>814</v>
      </c>
      <c r="B66" s="35" t="str">
        <f t="shared" si="6"/>
        <v>I-0006.0011</v>
      </c>
      <c r="C66" s="36" t="s">
        <v>839</v>
      </c>
      <c r="D66" s="30" t="s">
        <v>6</v>
      </c>
    </row>
    <row r="67" spans="1:4" x14ac:dyDescent="0.2">
      <c r="A67" s="32"/>
      <c r="B67" s="30"/>
      <c r="C67" s="36"/>
      <c r="D67" s="30"/>
    </row>
    <row r="68" spans="1:4" x14ac:dyDescent="0.2">
      <c r="A68" s="32" t="s">
        <v>840</v>
      </c>
      <c r="B68" s="35" t="str">
        <f t="shared" ref="B68:B69" si="7">CONCATENATE($B$54,".",A68)</f>
        <v>I-0006.0020</v>
      </c>
      <c r="C68" s="36" t="s">
        <v>841</v>
      </c>
      <c r="D68" s="30" t="s">
        <v>6</v>
      </c>
    </row>
    <row r="69" spans="1:4" x14ac:dyDescent="0.2">
      <c r="A69" s="32" t="s">
        <v>825</v>
      </c>
      <c r="B69" s="35" t="str">
        <f t="shared" si="7"/>
        <v>I-0006.0021</v>
      </c>
      <c r="C69" s="36" t="s">
        <v>842</v>
      </c>
      <c r="D69" s="30" t="s">
        <v>6</v>
      </c>
    </row>
    <row r="70" spans="1:4" x14ac:dyDescent="0.2">
      <c r="A70" s="32"/>
      <c r="B70" s="30"/>
      <c r="C70" s="36"/>
      <c r="D70" s="30"/>
    </row>
    <row r="71" spans="1:4" x14ac:dyDescent="0.2">
      <c r="A71" s="32"/>
      <c r="B71" s="30"/>
      <c r="C71" s="36"/>
      <c r="D71" s="30"/>
    </row>
    <row r="72" spans="1:4" x14ac:dyDescent="0.2">
      <c r="A72" s="32" t="s">
        <v>790</v>
      </c>
      <c r="B72" s="33" t="str">
        <f xml:space="preserve"> CONCATENATE("I-",A72)</f>
        <v>I-0007</v>
      </c>
      <c r="C72" s="34" t="s">
        <v>843</v>
      </c>
      <c r="D72" s="30"/>
    </row>
    <row r="73" spans="1:4" x14ac:dyDescent="0.2">
      <c r="A73" s="32" t="s">
        <v>777</v>
      </c>
      <c r="B73" s="35" t="str">
        <f>CONCATENATE($B$72,".",A73)</f>
        <v>I-0007.0001</v>
      </c>
      <c r="C73" s="36" t="s">
        <v>844</v>
      </c>
      <c r="D73" s="30" t="s">
        <v>6</v>
      </c>
    </row>
    <row r="74" spans="1:4" x14ac:dyDescent="0.2">
      <c r="A74" s="32" t="s">
        <v>780</v>
      </c>
      <c r="B74" s="35" t="str">
        <f t="shared" ref="B74:B76" si="8">CONCATENATE($B$72,".",A74)</f>
        <v>I-0007.0002</v>
      </c>
      <c r="C74" s="36" t="s">
        <v>606</v>
      </c>
      <c r="D74" s="30" t="s">
        <v>6</v>
      </c>
    </row>
    <row r="75" spans="1:4" x14ac:dyDescent="0.2">
      <c r="A75" s="32" t="s">
        <v>782</v>
      </c>
      <c r="B75" s="35" t="str">
        <f t="shared" si="8"/>
        <v>I-0007.0003</v>
      </c>
      <c r="C75" s="36" t="s">
        <v>845</v>
      </c>
      <c r="D75" s="30" t="s">
        <v>6</v>
      </c>
    </row>
    <row r="76" spans="1:4" x14ac:dyDescent="0.2">
      <c r="A76" s="32" t="s">
        <v>784</v>
      </c>
      <c r="B76" s="35" t="str">
        <f t="shared" si="8"/>
        <v>I-0007.0004</v>
      </c>
      <c r="C76" s="36" t="s">
        <v>846</v>
      </c>
      <c r="D76" s="30" t="s">
        <v>6</v>
      </c>
    </row>
    <row r="77" spans="1:4" x14ac:dyDescent="0.2">
      <c r="A77" s="32"/>
      <c r="B77" s="30"/>
      <c r="C77" s="36"/>
      <c r="D77" s="30"/>
    </row>
    <row r="78" spans="1:4" x14ac:dyDescent="0.2">
      <c r="A78" s="32"/>
      <c r="B78" s="30"/>
      <c r="C78" s="36"/>
      <c r="D78" s="30"/>
    </row>
    <row r="79" spans="1:4" x14ac:dyDescent="0.2">
      <c r="A79" s="32" t="s">
        <v>808</v>
      </c>
      <c r="B79" s="33" t="str">
        <f xml:space="preserve"> CONCATENATE("I-",A79)</f>
        <v>I-0008</v>
      </c>
      <c r="C79" s="34" t="s">
        <v>847</v>
      </c>
      <c r="D79" s="30"/>
    </row>
    <row r="80" spans="1:4" x14ac:dyDescent="0.2">
      <c r="A80" s="32" t="s">
        <v>777</v>
      </c>
      <c r="B80" s="35" t="str">
        <f>CONCATENATE($B$79,".",A80)</f>
        <v>I-0008.0001</v>
      </c>
      <c r="C80" s="36" t="s">
        <v>848</v>
      </c>
      <c r="D80" s="30" t="s">
        <v>6</v>
      </c>
    </row>
    <row r="81" spans="1:4" x14ac:dyDescent="0.2">
      <c r="A81" s="32" t="s">
        <v>780</v>
      </c>
      <c r="B81" s="35" t="str">
        <f t="shared" ref="B81:B83" si="9">CONCATENATE($B$79,".",A81)</f>
        <v>I-0008.0002</v>
      </c>
      <c r="C81" s="36" t="s">
        <v>849</v>
      </c>
      <c r="D81" s="30" t="s">
        <v>6</v>
      </c>
    </row>
    <row r="82" spans="1:4" x14ac:dyDescent="0.2">
      <c r="A82" s="32" t="s">
        <v>782</v>
      </c>
      <c r="B82" s="35" t="str">
        <f t="shared" si="9"/>
        <v>I-0008.0003</v>
      </c>
      <c r="C82" s="36" t="s">
        <v>850</v>
      </c>
      <c r="D82" s="30" t="s">
        <v>6</v>
      </c>
    </row>
    <row r="83" spans="1:4" x14ac:dyDescent="0.2">
      <c r="A83" s="32" t="s">
        <v>784</v>
      </c>
      <c r="B83" s="35" t="str">
        <f t="shared" si="9"/>
        <v>I-0008.0004</v>
      </c>
      <c r="C83" s="36" t="s">
        <v>851</v>
      </c>
      <c r="D83" s="30" t="s">
        <v>6</v>
      </c>
    </row>
    <row r="84" spans="1:4" x14ac:dyDescent="0.2">
      <c r="B84" s="30"/>
      <c r="C84" s="36"/>
      <c r="D84" s="30"/>
    </row>
    <row r="85" spans="1:4" x14ac:dyDescent="0.2">
      <c r="B85" s="30"/>
      <c r="C85" s="36"/>
      <c r="D85" s="30"/>
    </row>
    <row r="86" spans="1:4" x14ac:dyDescent="0.2">
      <c r="A86" s="32" t="s">
        <v>810</v>
      </c>
      <c r="B86" s="33" t="str">
        <f xml:space="preserve"> CONCATENATE("I-",A86)</f>
        <v>I-0009</v>
      </c>
      <c r="C86" s="34" t="s">
        <v>852</v>
      </c>
      <c r="D86" s="30"/>
    </row>
    <row r="87" spans="1:4" x14ac:dyDescent="0.2">
      <c r="A87" s="32" t="s">
        <v>777</v>
      </c>
      <c r="B87" s="35" t="str">
        <f>CONCATENATE($B$86,".",A87)</f>
        <v>I-0009.0001</v>
      </c>
      <c r="C87" s="36" t="s">
        <v>853</v>
      </c>
      <c r="D87" s="30" t="s">
        <v>6</v>
      </c>
    </row>
    <row r="88" spans="1:4" x14ac:dyDescent="0.2">
      <c r="A88" s="32" t="s">
        <v>780</v>
      </c>
      <c r="B88" s="35" t="str">
        <f>CONCATENATE($B$86,".",A88)</f>
        <v>I-0009.0002</v>
      </c>
      <c r="C88" s="36" t="s">
        <v>854</v>
      </c>
      <c r="D88" s="30" t="s">
        <v>6</v>
      </c>
    </row>
    <row r="89" spans="1:4" x14ac:dyDescent="0.2">
      <c r="B89" s="30"/>
      <c r="C89" s="36"/>
      <c r="D89" s="30"/>
    </row>
    <row r="90" spans="1:4" x14ac:dyDescent="0.2">
      <c r="B90" s="30"/>
      <c r="C90" s="36"/>
      <c r="D90" s="30"/>
    </row>
    <row r="91" spans="1:4" x14ac:dyDescent="0.2">
      <c r="A91" s="32" t="s">
        <v>812</v>
      </c>
      <c r="B91" s="33" t="str">
        <f xml:space="preserve"> CONCATENATE("I-",A91)</f>
        <v>I-0010</v>
      </c>
      <c r="C91" s="34" t="s">
        <v>855</v>
      </c>
      <c r="D91" s="30"/>
    </row>
    <row r="92" spans="1:4" x14ac:dyDescent="0.2">
      <c r="A92" s="32" t="s">
        <v>777</v>
      </c>
      <c r="B92" s="35" t="str">
        <f>CONCATENATE($B$91,".",A92)</f>
        <v>I-0010.0001</v>
      </c>
      <c r="C92" s="36" t="s">
        <v>856</v>
      </c>
      <c r="D92" s="30" t="s">
        <v>6</v>
      </c>
    </row>
    <row r="93" spans="1:4" x14ac:dyDescent="0.2">
      <c r="A93" s="32" t="s">
        <v>780</v>
      </c>
      <c r="B93" s="35" t="str">
        <f t="shared" ref="B93:B98" si="10">CONCATENATE($B$91,".",A93)</f>
        <v>I-0010.0002</v>
      </c>
      <c r="C93" s="36" t="s">
        <v>857</v>
      </c>
      <c r="D93" s="30" t="s">
        <v>6</v>
      </c>
    </row>
    <row r="94" spans="1:4" x14ac:dyDescent="0.2">
      <c r="A94" s="32" t="s">
        <v>782</v>
      </c>
      <c r="B94" s="35" t="str">
        <f t="shared" si="10"/>
        <v>I-0010.0003</v>
      </c>
      <c r="C94" s="36" t="s">
        <v>858</v>
      </c>
      <c r="D94" s="30" t="s">
        <v>6</v>
      </c>
    </row>
    <row r="95" spans="1:4" x14ac:dyDescent="0.2">
      <c r="A95" s="32" t="s">
        <v>784</v>
      </c>
      <c r="B95" s="35" t="str">
        <f t="shared" si="10"/>
        <v>I-0010.0004</v>
      </c>
      <c r="C95" s="36" t="s">
        <v>859</v>
      </c>
      <c r="D95" s="30" t="s">
        <v>6</v>
      </c>
    </row>
    <row r="96" spans="1:4" x14ac:dyDescent="0.2">
      <c r="A96" s="32" t="s">
        <v>786</v>
      </c>
      <c r="B96" s="35" t="str">
        <f t="shared" si="10"/>
        <v>I-0010.0005</v>
      </c>
      <c r="C96" s="36" t="s">
        <v>860</v>
      </c>
      <c r="D96" s="30" t="s">
        <v>6</v>
      </c>
    </row>
    <row r="97" spans="1:4" x14ac:dyDescent="0.2">
      <c r="A97" s="32" t="s">
        <v>788</v>
      </c>
      <c r="B97" s="35" t="str">
        <f t="shared" si="10"/>
        <v>I-0010.0006</v>
      </c>
      <c r="C97" s="36" t="s">
        <v>861</v>
      </c>
      <c r="D97" s="30" t="s">
        <v>6</v>
      </c>
    </row>
    <row r="98" spans="1:4" x14ac:dyDescent="0.2">
      <c r="A98" s="32" t="s">
        <v>790</v>
      </c>
      <c r="B98" s="35" t="str">
        <f t="shared" si="10"/>
        <v>I-0010.0007</v>
      </c>
      <c r="C98" s="36" t="s">
        <v>862</v>
      </c>
      <c r="D98" s="30" t="s">
        <v>6</v>
      </c>
    </row>
    <row r="99" spans="1:4" x14ac:dyDescent="0.2">
      <c r="B99" s="30"/>
      <c r="C99" s="36"/>
      <c r="D99" s="30"/>
    </row>
    <row r="100" spans="1:4" x14ac:dyDescent="0.2">
      <c r="B100" s="30"/>
      <c r="C100" s="36"/>
      <c r="D100" s="30"/>
    </row>
    <row r="101" spans="1:4" x14ac:dyDescent="0.2">
      <c r="A101" s="32" t="s">
        <v>814</v>
      </c>
      <c r="B101" s="33" t="str">
        <f xml:space="preserve"> CONCATENATE("I-",A101)</f>
        <v>I-0011</v>
      </c>
      <c r="C101" s="34" t="s">
        <v>8</v>
      </c>
      <c r="D101" s="30"/>
    </row>
    <row r="102" spans="1:4" x14ac:dyDescent="0.2">
      <c r="A102" s="32" t="s">
        <v>777</v>
      </c>
      <c r="B102" s="35" t="str">
        <f>CONCATENATE($B$101,".",A102)</f>
        <v>I-0011.0001</v>
      </c>
      <c r="C102" s="36" t="s">
        <v>863</v>
      </c>
      <c r="D102" s="30" t="s">
        <v>6</v>
      </c>
    </row>
    <row r="103" spans="1:4" x14ac:dyDescent="0.2">
      <c r="A103" s="32" t="s">
        <v>780</v>
      </c>
      <c r="B103" s="35" t="str">
        <f t="shared" ref="B103:B106" si="11">CONCATENATE($B$101,".",A103)</f>
        <v>I-0011.0002</v>
      </c>
      <c r="C103" s="36" t="s">
        <v>864</v>
      </c>
      <c r="D103" s="30" t="s">
        <v>6</v>
      </c>
    </row>
    <row r="104" spans="1:4" x14ac:dyDescent="0.2">
      <c r="A104" s="32" t="s">
        <v>782</v>
      </c>
      <c r="B104" s="35" t="str">
        <f t="shared" si="11"/>
        <v>I-0011.0003</v>
      </c>
      <c r="C104" s="36" t="s">
        <v>865</v>
      </c>
      <c r="D104" s="30" t="s">
        <v>6</v>
      </c>
    </row>
    <row r="105" spans="1:4" x14ac:dyDescent="0.2">
      <c r="A105" s="32" t="s">
        <v>784</v>
      </c>
      <c r="B105" s="35" t="str">
        <f t="shared" si="11"/>
        <v>I-0011.0004</v>
      </c>
      <c r="C105" s="36" t="s">
        <v>866</v>
      </c>
      <c r="D105" s="30" t="s">
        <v>6</v>
      </c>
    </row>
    <row r="106" spans="1:4" x14ac:dyDescent="0.2">
      <c r="A106" s="32" t="s">
        <v>786</v>
      </c>
      <c r="B106" s="35" t="str">
        <f t="shared" si="11"/>
        <v>I-0011.0005</v>
      </c>
      <c r="C106" s="36" t="s">
        <v>867</v>
      </c>
      <c r="D106" s="30" t="s">
        <v>6</v>
      </c>
    </row>
    <row r="107" spans="1:4" x14ac:dyDescent="0.2">
      <c r="B107" s="30"/>
      <c r="C107" s="36"/>
      <c r="D107" s="30"/>
    </row>
    <row r="108" spans="1:4" x14ac:dyDescent="0.2">
      <c r="B108" s="30"/>
      <c r="C108" s="36"/>
      <c r="D108" s="30"/>
    </row>
    <row r="109" spans="1:4" x14ac:dyDescent="0.2">
      <c r="A109" s="32" t="s">
        <v>816</v>
      </c>
      <c r="B109" s="33" t="str">
        <f xml:space="preserve"> CONCATENATE("I-",A109)</f>
        <v>I-0012</v>
      </c>
      <c r="C109" s="34" t="s">
        <v>868</v>
      </c>
      <c r="D109" s="30"/>
    </row>
    <row r="110" spans="1:4" x14ac:dyDescent="0.2">
      <c r="A110" s="32" t="s">
        <v>777</v>
      </c>
      <c r="B110" s="35" t="str">
        <f>CONCATENATE($B$109,".",A110)</f>
        <v>I-0012.0001</v>
      </c>
      <c r="C110" s="36" t="s">
        <v>869</v>
      </c>
      <c r="D110" s="30" t="s">
        <v>6</v>
      </c>
    </row>
    <row r="111" spans="1:4" x14ac:dyDescent="0.2">
      <c r="A111" s="32" t="s">
        <v>780</v>
      </c>
      <c r="B111" s="35" t="str">
        <f t="shared" ref="B111:B115" si="12">CONCATENATE($B$109,".",A111)</f>
        <v>I-0012.0002</v>
      </c>
      <c r="C111" s="36" t="s">
        <v>870</v>
      </c>
      <c r="D111" s="30" t="s">
        <v>6</v>
      </c>
    </row>
    <row r="112" spans="1:4" x14ac:dyDescent="0.2">
      <c r="A112" s="32" t="s">
        <v>782</v>
      </c>
      <c r="B112" s="35" t="str">
        <f t="shared" si="12"/>
        <v>I-0012.0003</v>
      </c>
      <c r="C112" s="36" t="s">
        <v>871</v>
      </c>
      <c r="D112" s="30" t="s">
        <v>6</v>
      </c>
    </row>
    <row r="113" spans="1:4" x14ac:dyDescent="0.2">
      <c r="A113" s="32" t="s">
        <v>784</v>
      </c>
      <c r="B113" s="35" t="str">
        <f t="shared" si="12"/>
        <v>I-0012.0004</v>
      </c>
      <c r="C113" s="36" t="s">
        <v>872</v>
      </c>
      <c r="D113" s="30" t="s">
        <v>6</v>
      </c>
    </row>
    <row r="114" spans="1:4" x14ac:dyDescent="0.2">
      <c r="A114" s="32" t="s">
        <v>786</v>
      </c>
      <c r="B114" s="35" t="str">
        <f t="shared" si="12"/>
        <v>I-0012.0005</v>
      </c>
      <c r="C114" s="36" t="s">
        <v>873</v>
      </c>
      <c r="D114" s="30" t="s">
        <v>6</v>
      </c>
    </row>
    <row r="115" spans="1:4" x14ac:dyDescent="0.2">
      <c r="A115" s="32" t="s">
        <v>788</v>
      </c>
      <c r="B115" s="35" t="str">
        <f t="shared" si="12"/>
        <v>I-0012.0006</v>
      </c>
      <c r="C115" s="36" t="s">
        <v>874</v>
      </c>
      <c r="D115" s="30" t="s">
        <v>6</v>
      </c>
    </row>
    <row r="116" spans="1:4" x14ac:dyDescent="0.2">
      <c r="B116" s="37"/>
      <c r="C116" s="37"/>
      <c r="D116" s="30"/>
    </row>
    <row r="117" spans="1:4" x14ac:dyDescent="0.2">
      <c r="B117" s="30"/>
      <c r="C117" s="36"/>
      <c r="D117" s="30"/>
    </row>
    <row r="118" spans="1:4" x14ac:dyDescent="0.2">
      <c r="A118" s="32" t="s">
        <v>875</v>
      </c>
      <c r="B118" s="33" t="str">
        <f xml:space="preserve"> CONCATENATE("I-",A118)</f>
        <v>I-0013</v>
      </c>
      <c r="C118" s="34" t="s">
        <v>876</v>
      </c>
      <c r="D118" s="30"/>
    </row>
    <row r="119" spans="1:4" x14ac:dyDescent="0.2">
      <c r="A119" s="32" t="s">
        <v>777</v>
      </c>
      <c r="B119" s="35" t="str">
        <f>CONCATENATE($B$118,".",A119)</f>
        <v>I-0013.0001</v>
      </c>
      <c r="C119" s="36" t="s">
        <v>877</v>
      </c>
      <c r="D119" s="30" t="s">
        <v>6</v>
      </c>
    </row>
    <row r="120" spans="1:4" x14ac:dyDescent="0.2">
      <c r="A120" s="32" t="s">
        <v>780</v>
      </c>
      <c r="B120" s="35" t="str">
        <f t="shared" ref="B120:B131" si="13">CONCATENATE($B$118,".",A120)</f>
        <v>I-0013.0002</v>
      </c>
      <c r="C120" s="36" t="s">
        <v>878</v>
      </c>
      <c r="D120" s="30" t="s">
        <v>6</v>
      </c>
    </row>
    <row r="121" spans="1:4" x14ac:dyDescent="0.2">
      <c r="A121" s="32" t="s">
        <v>782</v>
      </c>
      <c r="B121" s="35" t="str">
        <f t="shared" si="13"/>
        <v>I-0013.0003</v>
      </c>
      <c r="C121" s="36" t="s">
        <v>879</v>
      </c>
      <c r="D121" s="30" t="s">
        <v>6</v>
      </c>
    </row>
    <row r="122" spans="1:4" x14ac:dyDescent="0.2">
      <c r="A122" s="32" t="s">
        <v>784</v>
      </c>
      <c r="B122" s="35" t="str">
        <f t="shared" si="13"/>
        <v>I-0013.0004</v>
      </c>
      <c r="C122" s="36" t="s">
        <v>880</v>
      </c>
      <c r="D122" s="30" t="s">
        <v>6</v>
      </c>
    </row>
    <row r="123" spans="1:4" x14ac:dyDescent="0.2">
      <c r="A123" s="32" t="s">
        <v>786</v>
      </c>
      <c r="B123" s="35" t="str">
        <f t="shared" si="13"/>
        <v>I-0013.0005</v>
      </c>
      <c r="C123" s="36" t="s">
        <v>881</v>
      </c>
      <c r="D123" s="30" t="s">
        <v>6</v>
      </c>
    </row>
    <row r="124" spans="1:4" x14ac:dyDescent="0.2">
      <c r="A124" s="32" t="s">
        <v>788</v>
      </c>
      <c r="B124" s="35" t="str">
        <f t="shared" si="13"/>
        <v>I-0013.0006</v>
      </c>
      <c r="C124" s="36" t="s">
        <v>882</v>
      </c>
      <c r="D124" s="30" t="s">
        <v>6</v>
      </c>
    </row>
    <row r="125" spans="1:4" x14ac:dyDescent="0.2">
      <c r="A125" s="32" t="s">
        <v>790</v>
      </c>
      <c r="B125" s="35" t="str">
        <f t="shared" si="13"/>
        <v>I-0013.0007</v>
      </c>
      <c r="C125" s="36" t="s">
        <v>883</v>
      </c>
      <c r="D125" s="30" t="s">
        <v>6</v>
      </c>
    </row>
    <row r="126" spans="1:4" x14ac:dyDescent="0.2">
      <c r="A126" s="32" t="s">
        <v>808</v>
      </c>
      <c r="B126" s="35" t="str">
        <f t="shared" si="13"/>
        <v>I-0013.0008</v>
      </c>
      <c r="C126" s="36" t="s">
        <v>884</v>
      </c>
      <c r="D126" s="30" t="s">
        <v>6</v>
      </c>
    </row>
    <row r="127" spans="1:4" x14ac:dyDescent="0.2">
      <c r="A127" s="32"/>
      <c r="B127" s="35"/>
      <c r="C127" s="36"/>
      <c r="D127" s="30"/>
    </row>
    <row r="128" spans="1:4" x14ac:dyDescent="0.2">
      <c r="A128" s="32" t="s">
        <v>812</v>
      </c>
      <c r="B128" s="35" t="str">
        <f t="shared" si="13"/>
        <v>I-0013.0010</v>
      </c>
      <c r="C128" s="36" t="s">
        <v>885</v>
      </c>
      <c r="D128" s="30" t="s">
        <v>6</v>
      </c>
    </row>
    <row r="129" spans="1:4" x14ac:dyDescent="0.2">
      <c r="A129" s="32" t="s">
        <v>814</v>
      </c>
      <c r="B129" s="35" t="str">
        <f t="shared" si="13"/>
        <v>I-0013.0011</v>
      </c>
      <c r="C129" s="36" t="s">
        <v>886</v>
      </c>
      <c r="D129" s="30" t="s">
        <v>6</v>
      </c>
    </row>
    <row r="130" spans="1:4" x14ac:dyDescent="0.2">
      <c r="A130" s="32" t="s">
        <v>816</v>
      </c>
      <c r="B130" s="35" t="str">
        <f t="shared" si="13"/>
        <v>I-0013.0012</v>
      </c>
      <c r="C130" s="36" t="s">
        <v>887</v>
      </c>
      <c r="D130" s="30" t="s">
        <v>6</v>
      </c>
    </row>
    <row r="131" spans="1:4" x14ac:dyDescent="0.2">
      <c r="A131" s="32" t="s">
        <v>875</v>
      </c>
      <c r="B131" s="35" t="str">
        <f t="shared" si="13"/>
        <v>I-0013.0013</v>
      </c>
      <c r="C131" s="36" t="s">
        <v>888</v>
      </c>
      <c r="D131" s="30" t="s">
        <v>6</v>
      </c>
    </row>
    <row r="132" spans="1:4" x14ac:dyDescent="0.2">
      <c r="B132" s="30"/>
      <c r="C132" s="36"/>
      <c r="D132" s="30"/>
    </row>
    <row r="133" spans="1:4" x14ac:dyDescent="0.2">
      <c r="B133" s="30"/>
      <c r="C133" s="36"/>
      <c r="D133" s="30"/>
    </row>
    <row r="134" spans="1:4" x14ac:dyDescent="0.2">
      <c r="A134" s="32" t="s">
        <v>889</v>
      </c>
      <c r="B134" s="33" t="str">
        <f xml:space="preserve"> CONCATENATE("I-",A134)</f>
        <v>I-0014</v>
      </c>
      <c r="C134" s="34" t="s">
        <v>890</v>
      </c>
      <c r="D134" s="30"/>
    </row>
    <row r="135" spans="1:4" x14ac:dyDescent="0.2">
      <c r="A135" s="32" t="s">
        <v>777</v>
      </c>
      <c r="B135" s="35" t="str">
        <f>CONCATENATE($B$134,".",A135)</f>
        <v>I-0014.0001</v>
      </c>
      <c r="C135" s="36" t="s">
        <v>891</v>
      </c>
      <c r="D135" s="30" t="s">
        <v>6</v>
      </c>
    </row>
    <row r="136" spans="1:4" x14ac:dyDescent="0.2">
      <c r="A136" s="32" t="s">
        <v>780</v>
      </c>
      <c r="B136" s="35" t="str">
        <f>CONCATENATE($B$134,".",A136)</f>
        <v>I-0014.0002</v>
      </c>
      <c r="C136" s="36" t="s">
        <v>892</v>
      </c>
      <c r="D136" s="30" t="s">
        <v>6</v>
      </c>
    </row>
    <row r="137" spans="1:4" x14ac:dyDescent="0.2">
      <c r="B137" s="38"/>
      <c r="C137" s="36"/>
      <c r="D137" s="30"/>
    </row>
    <row r="138" spans="1:4" x14ac:dyDescent="0.2">
      <c r="B138" s="37"/>
      <c r="C138" s="37"/>
      <c r="D138" s="30"/>
    </row>
    <row r="139" spans="1:4" x14ac:dyDescent="0.2">
      <c r="A139" s="32" t="s">
        <v>893</v>
      </c>
      <c r="B139" s="33" t="str">
        <f xml:space="preserve"> CONCATENATE("I-",A139)</f>
        <v>I-0015</v>
      </c>
      <c r="C139" s="34" t="s">
        <v>894</v>
      </c>
      <c r="D139" s="30"/>
    </row>
    <row r="140" spans="1:4" x14ac:dyDescent="0.2">
      <c r="A140" s="32" t="s">
        <v>777</v>
      </c>
      <c r="B140" s="35" t="str">
        <f>CONCATENATE($B$139,".",A140)</f>
        <v>I-0015.0001</v>
      </c>
      <c r="C140" s="36" t="s">
        <v>895</v>
      </c>
      <c r="D140" s="30" t="s">
        <v>6</v>
      </c>
    </row>
    <row r="141" spans="1:4" x14ac:dyDescent="0.2">
      <c r="A141" s="32" t="s">
        <v>780</v>
      </c>
      <c r="B141" s="35" t="str">
        <f t="shared" ref="B141:B151" si="14">CONCATENATE($B$139,".",A141)</f>
        <v>I-0015.0002</v>
      </c>
      <c r="C141" s="36" t="s">
        <v>896</v>
      </c>
      <c r="D141" s="30" t="s">
        <v>6</v>
      </c>
    </row>
    <row r="142" spans="1:4" x14ac:dyDescent="0.2">
      <c r="A142" s="32" t="s">
        <v>782</v>
      </c>
      <c r="B142" s="35" t="str">
        <f t="shared" si="14"/>
        <v>I-0015.0003</v>
      </c>
      <c r="C142" s="36" t="s">
        <v>897</v>
      </c>
      <c r="D142" s="30" t="s">
        <v>6</v>
      </c>
    </row>
    <row r="143" spans="1:4" x14ac:dyDescent="0.2">
      <c r="A143" s="32"/>
      <c r="B143" s="35"/>
      <c r="C143" s="37"/>
      <c r="D143" s="30"/>
    </row>
    <row r="144" spans="1:4" x14ac:dyDescent="0.2">
      <c r="A144" s="32" t="s">
        <v>812</v>
      </c>
      <c r="B144" s="35" t="str">
        <f t="shared" si="14"/>
        <v>I-0015.0010</v>
      </c>
      <c r="C144" s="36" t="s">
        <v>898</v>
      </c>
      <c r="D144" s="30" t="s">
        <v>6</v>
      </c>
    </row>
    <row r="145" spans="1:4" x14ac:dyDescent="0.2">
      <c r="A145" s="32" t="s">
        <v>814</v>
      </c>
      <c r="B145" s="35" t="str">
        <f t="shared" si="14"/>
        <v>I-0015.0011</v>
      </c>
      <c r="C145" s="36" t="s">
        <v>899</v>
      </c>
      <c r="D145" s="30" t="s">
        <v>6</v>
      </c>
    </row>
    <row r="146" spans="1:4" x14ac:dyDescent="0.2">
      <c r="B146" s="35"/>
      <c r="C146" s="36"/>
      <c r="D146" s="30"/>
    </row>
    <row r="147" spans="1:4" x14ac:dyDescent="0.2">
      <c r="A147" s="32" t="s">
        <v>840</v>
      </c>
      <c r="B147" s="35" t="str">
        <f t="shared" si="14"/>
        <v>I-0015.0020</v>
      </c>
      <c r="C147" s="36" t="s">
        <v>900</v>
      </c>
      <c r="D147" s="30" t="s">
        <v>6</v>
      </c>
    </row>
    <row r="148" spans="1:4" x14ac:dyDescent="0.2">
      <c r="A148" s="32" t="s">
        <v>825</v>
      </c>
      <c r="B148" s="35" t="str">
        <f t="shared" si="14"/>
        <v>I-0015.0021</v>
      </c>
      <c r="C148" s="36" t="s">
        <v>901</v>
      </c>
      <c r="D148" s="30" t="s">
        <v>6</v>
      </c>
    </row>
    <row r="149" spans="1:4" x14ac:dyDescent="0.2">
      <c r="A149" s="32" t="s">
        <v>827</v>
      </c>
      <c r="B149" s="35" t="str">
        <f t="shared" si="14"/>
        <v>I-0015.0022</v>
      </c>
      <c r="C149" s="36" t="s">
        <v>902</v>
      </c>
      <c r="D149" s="30" t="s">
        <v>6</v>
      </c>
    </row>
    <row r="150" spans="1:4" x14ac:dyDescent="0.2">
      <c r="B150" s="35"/>
      <c r="C150" s="36"/>
      <c r="D150" s="33"/>
    </row>
    <row r="151" spans="1:4" x14ac:dyDescent="0.2">
      <c r="A151" s="32" t="s">
        <v>903</v>
      </c>
      <c r="B151" s="35" t="str">
        <f t="shared" si="14"/>
        <v>I-0015.0030</v>
      </c>
      <c r="C151" s="36" t="s">
        <v>904</v>
      </c>
      <c r="D151" s="30" t="s">
        <v>6</v>
      </c>
    </row>
    <row r="152" spans="1:4" x14ac:dyDescent="0.2">
      <c r="B152" s="30"/>
      <c r="C152" s="36"/>
      <c r="D152" s="30"/>
    </row>
    <row r="153" spans="1:4" x14ac:dyDescent="0.2">
      <c r="B153" s="30"/>
      <c r="C153" s="36"/>
      <c r="D153" s="30"/>
    </row>
    <row r="154" spans="1:4" x14ac:dyDescent="0.2">
      <c r="A154" s="32" t="s">
        <v>905</v>
      </c>
      <c r="B154" s="33" t="str">
        <f xml:space="preserve"> CONCATENATE("I-",A154)</f>
        <v>I-0016</v>
      </c>
      <c r="C154" s="34" t="s">
        <v>906</v>
      </c>
      <c r="D154" s="30"/>
    </row>
    <row r="155" spans="1:4" x14ac:dyDescent="0.2">
      <c r="A155" s="32" t="s">
        <v>777</v>
      </c>
      <c r="B155" s="35" t="str">
        <f>CONCATENATE($B$154,".",A155)</f>
        <v>I-0016.0001</v>
      </c>
      <c r="C155" s="36" t="s">
        <v>907</v>
      </c>
      <c r="D155" s="30" t="s">
        <v>6</v>
      </c>
    </row>
    <row r="156" spans="1:4" x14ac:dyDescent="0.2">
      <c r="A156" s="32" t="s">
        <v>780</v>
      </c>
      <c r="B156" s="35" t="str">
        <f t="shared" ref="B156:B163" si="15">CONCATENATE($B$154,".",A156)</f>
        <v>I-0016.0002</v>
      </c>
      <c r="C156" s="36" t="s">
        <v>908</v>
      </c>
      <c r="D156" s="30" t="s">
        <v>6</v>
      </c>
    </row>
    <row r="157" spans="1:4" x14ac:dyDescent="0.2">
      <c r="A157" s="32" t="s">
        <v>782</v>
      </c>
      <c r="B157" s="35" t="str">
        <f t="shared" si="15"/>
        <v>I-0016.0003</v>
      </c>
      <c r="C157" s="36" t="s">
        <v>909</v>
      </c>
      <c r="D157" s="30" t="s">
        <v>6</v>
      </c>
    </row>
    <row r="158" spans="1:4" x14ac:dyDescent="0.2">
      <c r="A158" s="32" t="s">
        <v>784</v>
      </c>
      <c r="B158" s="35" t="str">
        <f t="shared" si="15"/>
        <v>I-0016.0004</v>
      </c>
      <c r="C158" s="36" t="s">
        <v>910</v>
      </c>
      <c r="D158" s="30" t="s">
        <v>6</v>
      </c>
    </row>
    <row r="159" spans="1:4" x14ac:dyDescent="0.2">
      <c r="A159" s="32"/>
      <c r="B159" s="35"/>
      <c r="C159" s="36"/>
      <c r="D159" s="30"/>
    </row>
    <row r="160" spans="1:4" x14ac:dyDescent="0.2">
      <c r="A160" s="32" t="s">
        <v>812</v>
      </c>
      <c r="B160" s="35" t="str">
        <f t="shared" si="15"/>
        <v>I-0016.0010</v>
      </c>
      <c r="C160" s="36" t="s">
        <v>911</v>
      </c>
      <c r="D160" s="30" t="s">
        <v>6</v>
      </c>
    </row>
    <row r="161" spans="1:4" x14ac:dyDescent="0.2">
      <c r="A161" s="32" t="s">
        <v>814</v>
      </c>
      <c r="B161" s="35" t="str">
        <f t="shared" si="15"/>
        <v>I-0016.0011</v>
      </c>
      <c r="C161" s="36" t="s">
        <v>912</v>
      </c>
      <c r="D161" s="30" t="s">
        <v>6</v>
      </c>
    </row>
    <row r="162" spans="1:4" x14ac:dyDescent="0.2">
      <c r="A162" s="32" t="s">
        <v>816</v>
      </c>
      <c r="B162" s="35" t="str">
        <f t="shared" si="15"/>
        <v>I-0016.0012</v>
      </c>
      <c r="C162" s="36" t="s">
        <v>913</v>
      </c>
      <c r="D162" s="30" t="s">
        <v>6</v>
      </c>
    </row>
    <row r="163" spans="1:4" x14ac:dyDescent="0.2">
      <c r="A163" s="32" t="s">
        <v>875</v>
      </c>
      <c r="B163" s="35" t="str">
        <f t="shared" si="15"/>
        <v>I-0016.0013</v>
      </c>
      <c r="C163" s="36" t="s">
        <v>914</v>
      </c>
      <c r="D163" s="30" t="s">
        <v>6</v>
      </c>
    </row>
    <row r="164" spans="1:4" x14ac:dyDescent="0.2">
      <c r="A164" s="31"/>
      <c r="B164" s="30"/>
      <c r="C164" s="36"/>
      <c r="D164" s="30"/>
    </row>
    <row r="165" spans="1:4" x14ac:dyDescent="0.2">
      <c r="B165" s="30"/>
      <c r="C165" s="36"/>
      <c r="D165" s="30"/>
    </row>
    <row r="166" spans="1:4" x14ac:dyDescent="0.2">
      <c r="A166" s="32" t="s">
        <v>915</v>
      </c>
      <c r="B166" s="33" t="str">
        <f xml:space="preserve"> CONCATENATE("I-",A166)</f>
        <v>I-0017</v>
      </c>
      <c r="C166" s="34" t="s">
        <v>916</v>
      </c>
      <c r="D166" s="30"/>
    </row>
    <row r="167" spans="1:4" x14ac:dyDescent="0.2">
      <c r="A167" s="32" t="s">
        <v>777</v>
      </c>
      <c r="B167" s="35" t="str">
        <f>CONCATENATE($B$166,".",A167)</f>
        <v>I-0017.0001</v>
      </c>
      <c r="C167" s="36" t="s">
        <v>917</v>
      </c>
      <c r="D167" s="30" t="s">
        <v>4</v>
      </c>
    </row>
    <row r="168" spans="1:4" x14ac:dyDescent="0.2">
      <c r="A168" s="32" t="s">
        <v>780</v>
      </c>
      <c r="B168" s="35" t="str">
        <f t="shared" ref="B168:B175" si="16">CONCATENATE($B$166,".",A168)</f>
        <v>I-0017.0002</v>
      </c>
      <c r="C168" s="36" t="s">
        <v>918</v>
      </c>
      <c r="D168" s="30" t="s">
        <v>4</v>
      </c>
    </row>
    <row r="169" spans="1:4" x14ac:dyDescent="0.2">
      <c r="A169" s="32" t="s">
        <v>782</v>
      </c>
      <c r="B169" s="35" t="str">
        <f t="shared" si="16"/>
        <v>I-0017.0003</v>
      </c>
      <c r="C169" s="36" t="s">
        <v>919</v>
      </c>
      <c r="D169" s="30" t="s">
        <v>4</v>
      </c>
    </row>
    <row r="170" spans="1:4" x14ac:dyDescent="0.2">
      <c r="A170" s="32" t="s">
        <v>784</v>
      </c>
      <c r="B170" s="35" t="str">
        <f t="shared" si="16"/>
        <v>I-0017.0004</v>
      </c>
      <c r="C170" s="36" t="s">
        <v>920</v>
      </c>
      <c r="D170" s="30" t="s">
        <v>985</v>
      </c>
    </row>
    <row r="171" spans="1:4" x14ac:dyDescent="0.2">
      <c r="A171" s="32" t="s">
        <v>786</v>
      </c>
      <c r="B171" s="35" t="str">
        <f t="shared" si="16"/>
        <v>I-0017.0005</v>
      </c>
      <c r="C171" s="36" t="s">
        <v>921</v>
      </c>
      <c r="D171" s="30" t="s">
        <v>985</v>
      </c>
    </row>
    <row r="172" spans="1:4" x14ac:dyDescent="0.2">
      <c r="A172" s="32" t="s">
        <v>788</v>
      </c>
      <c r="B172" s="35" t="str">
        <f t="shared" si="16"/>
        <v>I-0017.0006</v>
      </c>
      <c r="C172" s="36" t="s">
        <v>922</v>
      </c>
      <c r="D172" s="30" t="s">
        <v>6</v>
      </c>
    </row>
    <row r="173" spans="1:4" x14ac:dyDescent="0.2">
      <c r="A173" s="32" t="s">
        <v>790</v>
      </c>
      <c r="B173" s="35" t="str">
        <f t="shared" si="16"/>
        <v>I-0017.0007</v>
      </c>
      <c r="C173" s="36" t="s">
        <v>923</v>
      </c>
      <c r="D173" s="30" t="s">
        <v>6</v>
      </c>
    </row>
    <row r="174" spans="1:4" x14ac:dyDescent="0.2">
      <c r="A174" s="32" t="s">
        <v>808</v>
      </c>
      <c r="B174" s="35" t="str">
        <f t="shared" si="16"/>
        <v>I-0017.0008</v>
      </c>
      <c r="C174" s="36" t="s">
        <v>924</v>
      </c>
      <c r="D174" s="30" t="s">
        <v>6</v>
      </c>
    </row>
    <row r="175" spans="1:4" x14ac:dyDescent="0.2">
      <c r="A175" s="32" t="s">
        <v>810</v>
      </c>
      <c r="B175" s="35" t="str">
        <f t="shared" si="16"/>
        <v>I-0017.0009</v>
      </c>
      <c r="C175" s="36" t="s">
        <v>925</v>
      </c>
      <c r="D175" s="30" t="s">
        <v>4</v>
      </c>
    </row>
    <row r="176" spans="1:4" x14ac:dyDescent="0.2">
      <c r="B176" s="30"/>
      <c r="C176" s="36"/>
      <c r="D176" s="33"/>
    </row>
    <row r="177" spans="1:4" x14ac:dyDescent="0.2">
      <c r="B177" s="30"/>
      <c r="C177" s="36"/>
      <c r="D177" s="30"/>
    </row>
    <row r="178" spans="1:4" x14ac:dyDescent="0.2">
      <c r="A178" s="32" t="s">
        <v>926</v>
      </c>
      <c r="B178" s="33" t="str">
        <f xml:space="preserve"> CONCATENATE("I-",A178)</f>
        <v>I-0018</v>
      </c>
      <c r="C178" s="34" t="s">
        <v>927</v>
      </c>
      <c r="D178" s="33"/>
    </row>
    <row r="179" spans="1:4" x14ac:dyDescent="0.2">
      <c r="A179" s="32" t="s">
        <v>777</v>
      </c>
      <c r="B179" s="35" t="str">
        <f>CONCATENATE($B$178,".",A179)</f>
        <v>I-0018.0001</v>
      </c>
      <c r="C179" s="36" t="s">
        <v>928</v>
      </c>
      <c r="D179" s="30" t="s">
        <v>4</v>
      </c>
    </row>
    <row r="180" spans="1:4" x14ac:dyDescent="0.2">
      <c r="A180" s="32" t="s">
        <v>780</v>
      </c>
      <c r="B180" s="35" t="str">
        <f t="shared" ref="B180:B183" si="17">CONCATENATE($B$178,".",A180)</f>
        <v>I-0018.0002</v>
      </c>
      <c r="C180" s="36" t="s">
        <v>929</v>
      </c>
      <c r="D180" s="30" t="s">
        <v>4</v>
      </c>
    </row>
    <row r="181" spans="1:4" x14ac:dyDescent="0.2">
      <c r="A181" s="32" t="s">
        <v>782</v>
      </c>
      <c r="B181" s="35" t="str">
        <f t="shared" si="17"/>
        <v>I-0018.0003</v>
      </c>
      <c r="C181" s="36" t="s">
        <v>930</v>
      </c>
      <c r="D181" s="30" t="s">
        <v>4</v>
      </c>
    </row>
    <row r="182" spans="1:4" x14ac:dyDescent="0.2">
      <c r="A182" s="32" t="s">
        <v>784</v>
      </c>
      <c r="B182" s="35" t="str">
        <f t="shared" si="17"/>
        <v>I-0018.0004</v>
      </c>
      <c r="C182" s="36" t="s">
        <v>931</v>
      </c>
      <c r="D182" s="30" t="s">
        <v>4</v>
      </c>
    </row>
    <row r="183" spans="1:4" x14ac:dyDescent="0.2">
      <c r="A183" s="32" t="s">
        <v>786</v>
      </c>
      <c r="B183" s="35" t="str">
        <f t="shared" si="17"/>
        <v>I-0018.0005</v>
      </c>
      <c r="C183" s="36" t="s">
        <v>932</v>
      </c>
      <c r="D183" s="30" t="s">
        <v>605</v>
      </c>
    </row>
    <row r="184" spans="1:4" x14ac:dyDescent="0.2">
      <c r="B184" s="30"/>
      <c r="C184" s="26"/>
      <c r="D184" s="30"/>
    </row>
    <row r="185" spans="1:4" x14ac:dyDescent="0.2">
      <c r="B185" s="30"/>
      <c r="C185" s="36"/>
      <c r="D185" s="30"/>
    </row>
    <row r="186" spans="1:4" x14ac:dyDescent="0.2">
      <c r="A186" s="32" t="s">
        <v>933</v>
      </c>
      <c r="B186" s="33" t="str">
        <f xml:space="preserve"> CONCATENATE("I-",A186)</f>
        <v>I-0019</v>
      </c>
      <c r="C186" s="34" t="s">
        <v>934</v>
      </c>
      <c r="D186" s="30"/>
    </row>
    <row r="187" spans="1:4" x14ac:dyDescent="0.2">
      <c r="A187" s="32" t="s">
        <v>777</v>
      </c>
      <c r="B187" s="35" t="str">
        <f>CONCATENATE($B$186,".",A187)</f>
        <v>I-0019.0001</v>
      </c>
      <c r="C187" s="36" t="s">
        <v>311</v>
      </c>
      <c r="D187" s="30" t="s">
        <v>4</v>
      </c>
    </row>
    <row r="188" spans="1:4" x14ac:dyDescent="0.2">
      <c r="A188" s="32" t="s">
        <v>780</v>
      </c>
      <c r="B188" s="35" t="str">
        <f t="shared" ref="B188:B192" si="18">CONCATENATE($B$186,".",A188)</f>
        <v>I-0019.0002</v>
      </c>
      <c r="C188" s="36" t="s">
        <v>935</v>
      </c>
      <c r="D188" s="30" t="s">
        <v>4</v>
      </c>
    </row>
    <row r="189" spans="1:4" x14ac:dyDescent="0.2">
      <c r="A189" s="32" t="s">
        <v>782</v>
      </c>
      <c r="B189" s="35" t="str">
        <f t="shared" si="18"/>
        <v>I-0019.0003</v>
      </c>
      <c r="C189" s="36" t="s">
        <v>936</v>
      </c>
      <c r="D189" s="39" t="s">
        <v>4</v>
      </c>
    </row>
    <row r="190" spans="1:4" x14ac:dyDescent="0.2">
      <c r="A190" s="32" t="s">
        <v>784</v>
      </c>
      <c r="B190" s="35" t="str">
        <f t="shared" si="18"/>
        <v>I-0019.0004</v>
      </c>
      <c r="C190" s="36" t="s">
        <v>937</v>
      </c>
      <c r="D190" s="39" t="s">
        <v>4</v>
      </c>
    </row>
    <row r="191" spans="1:4" x14ac:dyDescent="0.2">
      <c r="A191" s="32" t="s">
        <v>786</v>
      </c>
      <c r="B191" s="35" t="str">
        <f t="shared" si="18"/>
        <v>I-0019.0005</v>
      </c>
      <c r="C191" s="36" t="s">
        <v>938</v>
      </c>
      <c r="D191" s="39" t="s">
        <v>4</v>
      </c>
    </row>
    <row r="192" spans="1:4" x14ac:dyDescent="0.2">
      <c r="A192" s="32" t="s">
        <v>788</v>
      </c>
      <c r="B192" s="35" t="str">
        <f t="shared" si="18"/>
        <v>I-0019.0006</v>
      </c>
      <c r="C192" s="36" t="s">
        <v>939</v>
      </c>
      <c r="D192" s="39" t="s">
        <v>4</v>
      </c>
    </row>
    <row r="193" spans="1:4" x14ac:dyDescent="0.2">
      <c r="A193" s="32"/>
      <c r="B193" s="30"/>
      <c r="C193" s="36"/>
      <c r="D193" s="39"/>
    </row>
    <row r="194" spans="1:4" x14ac:dyDescent="0.2">
      <c r="A194" s="32"/>
      <c r="B194" s="30"/>
      <c r="C194" s="36"/>
      <c r="D194" s="39"/>
    </row>
    <row r="195" spans="1:4" x14ac:dyDescent="0.2">
      <c r="A195" s="32"/>
      <c r="B195" s="30"/>
      <c r="D195" s="33"/>
    </row>
    <row r="196" spans="1:4" x14ac:dyDescent="0.2">
      <c r="A196" s="32" t="s">
        <v>812</v>
      </c>
      <c r="B196" s="35" t="str">
        <f t="shared" ref="B196:B200" si="19">CONCATENATE($B$186,".",A196)</f>
        <v>I-0019.0010</v>
      </c>
      <c r="C196" s="36" t="s">
        <v>940</v>
      </c>
      <c r="D196" s="39" t="s">
        <v>4</v>
      </c>
    </row>
    <row r="197" spans="1:4" x14ac:dyDescent="0.2">
      <c r="A197" s="32" t="s">
        <v>814</v>
      </c>
      <c r="B197" s="35" t="str">
        <f t="shared" si="19"/>
        <v>I-0019.0011</v>
      </c>
      <c r="C197" s="36" t="s">
        <v>941</v>
      </c>
      <c r="D197" s="39" t="s">
        <v>4</v>
      </c>
    </row>
    <row r="198" spans="1:4" x14ac:dyDescent="0.2">
      <c r="A198" s="32" t="s">
        <v>816</v>
      </c>
      <c r="B198" s="35" t="str">
        <f t="shared" si="19"/>
        <v>I-0019.0012</v>
      </c>
      <c r="C198" s="36" t="s">
        <v>942</v>
      </c>
      <c r="D198" s="39" t="s">
        <v>4</v>
      </c>
    </row>
    <row r="199" spans="1:4" x14ac:dyDescent="0.2">
      <c r="A199" s="32" t="s">
        <v>875</v>
      </c>
      <c r="B199" s="35" t="str">
        <f t="shared" si="19"/>
        <v>I-0019.0013</v>
      </c>
      <c r="C199" s="36" t="s">
        <v>943</v>
      </c>
      <c r="D199" s="39" t="s">
        <v>4</v>
      </c>
    </row>
    <row r="200" spans="1:4" x14ac:dyDescent="0.2">
      <c r="A200" s="32" t="s">
        <v>889</v>
      </c>
      <c r="B200" s="35" t="str">
        <f t="shared" si="19"/>
        <v>I-0019.0014</v>
      </c>
      <c r="C200" s="36" t="s">
        <v>944</v>
      </c>
      <c r="D200" s="39" t="s">
        <v>4</v>
      </c>
    </row>
    <row r="201" spans="1:4" x14ac:dyDescent="0.2">
      <c r="A201" s="31"/>
      <c r="B201" s="30"/>
      <c r="C201" s="36"/>
      <c r="D201" s="33"/>
    </row>
    <row r="202" spans="1:4" x14ac:dyDescent="0.2">
      <c r="A202" s="32" t="s">
        <v>840</v>
      </c>
      <c r="B202" s="35" t="str">
        <f t="shared" ref="B202:B204" si="20">CONCATENATE($B$186,".",A202)</f>
        <v>I-0019.0020</v>
      </c>
      <c r="C202" s="36" t="s">
        <v>314</v>
      </c>
      <c r="D202" s="39" t="s">
        <v>4</v>
      </c>
    </row>
    <row r="203" spans="1:4" x14ac:dyDescent="0.2">
      <c r="A203" s="32" t="s">
        <v>825</v>
      </c>
      <c r="B203" s="35" t="str">
        <f t="shared" si="20"/>
        <v>I-0019.0021</v>
      </c>
      <c r="C203" s="36" t="s">
        <v>945</v>
      </c>
      <c r="D203" s="39" t="s">
        <v>4</v>
      </c>
    </row>
    <row r="204" spans="1:4" x14ac:dyDescent="0.2">
      <c r="A204" s="32" t="s">
        <v>827</v>
      </c>
      <c r="B204" s="35" t="str">
        <f t="shared" si="20"/>
        <v>I-0019.0022</v>
      </c>
      <c r="C204" s="36" t="s">
        <v>946</v>
      </c>
      <c r="D204" s="39" t="s">
        <v>4</v>
      </c>
    </row>
    <row r="205" spans="1:4" x14ac:dyDescent="0.2">
      <c r="A205" s="32"/>
      <c r="B205" s="37"/>
      <c r="C205" s="37"/>
      <c r="D205" s="33"/>
    </row>
    <row r="206" spans="1:4" x14ac:dyDescent="0.2">
      <c r="A206" s="32" t="s">
        <v>903</v>
      </c>
      <c r="B206" s="35" t="str">
        <f t="shared" ref="B206" si="21">CONCATENATE($B$186,".",A206)</f>
        <v>I-0019.0030</v>
      </c>
      <c r="C206" s="36" t="s">
        <v>947</v>
      </c>
      <c r="D206" s="39" t="s">
        <v>4</v>
      </c>
    </row>
    <row r="207" spans="1:4" x14ac:dyDescent="0.2">
      <c r="A207" s="32"/>
      <c r="B207" s="37"/>
      <c r="C207" s="37"/>
      <c r="D207" s="30"/>
    </row>
    <row r="208" spans="1:4" x14ac:dyDescent="0.2">
      <c r="A208" s="32" t="s">
        <v>948</v>
      </c>
      <c r="B208" s="35" t="str">
        <f t="shared" ref="B208" si="22">CONCATENATE($B$186,".",A208)</f>
        <v>I-0019.0040</v>
      </c>
      <c r="C208" s="36" t="s">
        <v>949</v>
      </c>
      <c r="D208" s="39" t="s">
        <v>4</v>
      </c>
    </row>
    <row r="209" spans="1:4" x14ac:dyDescent="0.2">
      <c r="A209" s="32"/>
      <c r="B209" s="30"/>
      <c r="C209" s="36"/>
      <c r="D209" s="30"/>
    </row>
    <row r="210" spans="1:4" x14ac:dyDescent="0.2">
      <c r="A210" s="32" t="s">
        <v>950</v>
      </c>
      <c r="B210" s="35" t="str">
        <f t="shared" ref="B210" si="23">CONCATENATE($B$186,".",A210)</f>
        <v>I-0019.0050</v>
      </c>
      <c r="C210" s="36" t="s">
        <v>951</v>
      </c>
      <c r="D210" s="39" t="s">
        <v>4</v>
      </c>
    </row>
    <row r="211" spans="1:4" x14ac:dyDescent="0.2">
      <c r="A211" s="32"/>
      <c r="B211" s="30"/>
      <c r="C211" s="36"/>
      <c r="D211" s="30"/>
    </row>
    <row r="212" spans="1:4" x14ac:dyDescent="0.2">
      <c r="A212" s="32" t="s">
        <v>952</v>
      </c>
      <c r="B212" s="35" t="str">
        <f t="shared" ref="B212" si="24">CONCATENATE($B$186,".",A212)</f>
        <v>I-0019.0060</v>
      </c>
      <c r="C212" s="36" t="s">
        <v>953</v>
      </c>
      <c r="D212" s="39" t="s">
        <v>4</v>
      </c>
    </row>
    <row r="213" spans="1:4" x14ac:dyDescent="0.2">
      <c r="B213" s="30"/>
      <c r="C213" s="36"/>
      <c r="D213" s="30"/>
    </row>
    <row r="214" spans="1:4" x14ac:dyDescent="0.2">
      <c r="B214" s="30"/>
      <c r="C214" s="36"/>
      <c r="D214" s="33"/>
    </row>
    <row r="215" spans="1:4" x14ac:dyDescent="0.2">
      <c r="A215" s="32" t="s">
        <v>840</v>
      </c>
      <c r="B215" s="33" t="str">
        <f xml:space="preserve"> CONCATENATE("I-",A215)</f>
        <v>I-0020</v>
      </c>
      <c r="C215" s="34" t="s">
        <v>954</v>
      </c>
      <c r="D215" s="30"/>
    </row>
    <row r="216" spans="1:4" x14ac:dyDescent="0.2">
      <c r="A216" s="32" t="s">
        <v>777</v>
      </c>
      <c r="B216" s="35" t="str">
        <f>CONCATENATE($B$215,".",A216)</f>
        <v>I-0020.0001</v>
      </c>
      <c r="C216" s="36" t="s">
        <v>955</v>
      </c>
      <c r="D216" s="30" t="s">
        <v>6</v>
      </c>
    </row>
    <row r="217" spans="1:4" x14ac:dyDescent="0.2">
      <c r="A217" s="32" t="s">
        <v>780</v>
      </c>
      <c r="B217" s="35" t="str">
        <f t="shared" ref="B217:B220" si="25">CONCATENATE($B$215,".",A217)</f>
        <v>I-0020.0002</v>
      </c>
      <c r="C217" s="36" t="s">
        <v>956</v>
      </c>
      <c r="D217" s="30" t="s">
        <v>4</v>
      </c>
    </row>
    <row r="218" spans="1:4" x14ac:dyDescent="0.2">
      <c r="A218" s="32" t="s">
        <v>782</v>
      </c>
      <c r="B218" s="35" t="str">
        <f t="shared" si="25"/>
        <v>I-0020.0003</v>
      </c>
      <c r="C218" s="36" t="s">
        <v>957</v>
      </c>
      <c r="D218" s="30" t="s">
        <v>4</v>
      </c>
    </row>
    <row r="219" spans="1:4" x14ac:dyDescent="0.2">
      <c r="A219" s="32" t="s">
        <v>784</v>
      </c>
      <c r="B219" s="35" t="str">
        <f t="shared" si="25"/>
        <v>I-0020.0004</v>
      </c>
      <c r="C219" s="36" t="s">
        <v>958</v>
      </c>
      <c r="D219" s="30" t="s">
        <v>6</v>
      </c>
    </row>
    <row r="220" spans="1:4" x14ac:dyDescent="0.2">
      <c r="A220" s="32" t="s">
        <v>786</v>
      </c>
      <c r="B220" s="35" t="str">
        <f t="shared" si="25"/>
        <v>I-0020.0005</v>
      </c>
      <c r="C220" s="36" t="s">
        <v>959</v>
      </c>
      <c r="D220" s="30" t="s">
        <v>985</v>
      </c>
    </row>
    <row r="221" spans="1:4" x14ac:dyDescent="0.2">
      <c r="B221" s="30"/>
      <c r="C221" s="36"/>
      <c r="D221" s="30"/>
    </row>
    <row r="222" spans="1:4" x14ac:dyDescent="0.2">
      <c r="A222" s="32" t="s">
        <v>825</v>
      </c>
      <c r="B222" s="33" t="str">
        <f xml:space="preserve"> CONCATENATE("I-",A222)</f>
        <v>I-0021</v>
      </c>
      <c r="C222" s="34" t="s">
        <v>960</v>
      </c>
      <c r="D222" s="30"/>
    </row>
    <row r="223" spans="1:4" x14ac:dyDescent="0.2">
      <c r="A223" s="32" t="s">
        <v>777</v>
      </c>
      <c r="B223" s="35" t="str">
        <f>CONCATENATE($B$222,".",A223)</f>
        <v>I-0021.0001</v>
      </c>
      <c r="C223" s="36" t="s">
        <v>961</v>
      </c>
      <c r="D223" s="30" t="s">
        <v>4</v>
      </c>
    </row>
    <row r="224" spans="1:4" x14ac:dyDescent="0.2">
      <c r="A224" s="32" t="s">
        <v>780</v>
      </c>
      <c r="B224" s="35" t="str">
        <f>CONCATENATE($B$222,".",A224)</f>
        <v>I-0021.0002</v>
      </c>
      <c r="C224" s="36" t="s">
        <v>962</v>
      </c>
      <c r="D224" s="30" t="s">
        <v>4</v>
      </c>
    </row>
    <row r="225" spans="1:4" x14ac:dyDescent="0.2">
      <c r="A225" s="32"/>
      <c r="B225" s="30"/>
      <c r="C225" s="36"/>
      <c r="D225" s="30"/>
    </row>
    <row r="226" spans="1:4" x14ac:dyDescent="0.2">
      <c r="A226" s="32"/>
      <c r="B226" s="30"/>
      <c r="C226" s="36"/>
      <c r="D226" s="33"/>
    </row>
    <row r="227" spans="1:4" x14ac:dyDescent="0.2">
      <c r="A227" s="32"/>
      <c r="B227" s="30"/>
      <c r="C227" s="36"/>
      <c r="D227" s="30"/>
    </row>
    <row r="228" spans="1:4" x14ac:dyDescent="0.2">
      <c r="A228" s="32" t="s">
        <v>827</v>
      </c>
      <c r="B228" s="33" t="str">
        <f xml:space="preserve"> CONCATENATE("I-",A228)</f>
        <v>I-0022</v>
      </c>
      <c r="C228" s="34" t="s">
        <v>963</v>
      </c>
      <c r="D228" s="33"/>
    </row>
    <row r="229" spans="1:4" x14ac:dyDescent="0.2">
      <c r="A229" s="32" t="s">
        <v>777</v>
      </c>
      <c r="B229" s="35" t="str">
        <f>CONCATENATE($B$228,".",A229)</f>
        <v>I-0022.0001</v>
      </c>
      <c r="C229" s="36" t="s">
        <v>964</v>
      </c>
      <c r="D229" s="30" t="s">
        <v>4</v>
      </c>
    </row>
    <row r="230" spans="1:4" x14ac:dyDescent="0.2">
      <c r="A230" s="32" t="s">
        <v>780</v>
      </c>
      <c r="B230" s="35" t="str">
        <f t="shared" ref="B230:B236" si="26">CONCATENATE($B$228,".",A230)</f>
        <v>I-0022.0002</v>
      </c>
      <c r="C230" s="36" t="s">
        <v>965</v>
      </c>
      <c r="D230" s="30" t="s">
        <v>4</v>
      </c>
    </row>
    <row r="231" spans="1:4" x14ac:dyDescent="0.2">
      <c r="A231" s="32" t="s">
        <v>782</v>
      </c>
      <c r="B231" s="35" t="str">
        <f t="shared" si="26"/>
        <v>I-0022.0003</v>
      </c>
      <c r="C231" s="36" t="s">
        <v>966</v>
      </c>
      <c r="D231" s="30" t="s">
        <v>4</v>
      </c>
    </row>
    <row r="232" spans="1:4" x14ac:dyDescent="0.2">
      <c r="A232" s="32" t="s">
        <v>784</v>
      </c>
      <c r="B232" s="35" t="str">
        <f t="shared" si="26"/>
        <v>I-0022.0004</v>
      </c>
      <c r="C232" s="36" t="s">
        <v>967</v>
      </c>
      <c r="D232" s="30" t="s">
        <v>4</v>
      </c>
    </row>
    <row r="233" spans="1:4" x14ac:dyDescent="0.2">
      <c r="A233" s="32" t="s">
        <v>786</v>
      </c>
      <c r="B233" s="35" t="str">
        <f t="shared" si="26"/>
        <v>I-0022.0005</v>
      </c>
      <c r="C233" s="36" t="s">
        <v>968</v>
      </c>
      <c r="D233" s="30" t="s">
        <v>4</v>
      </c>
    </row>
    <row r="234" spans="1:4" x14ac:dyDescent="0.2">
      <c r="A234" s="32" t="s">
        <v>788</v>
      </c>
      <c r="B234" s="35" t="str">
        <f t="shared" si="26"/>
        <v>I-0022.0006</v>
      </c>
      <c r="C234" s="36" t="s">
        <v>969</v>
      </c>
      <c r="D234" s="30" t="s">
        <v>4</v>
      </c>
    </row>
    <row r="235" spans="1:4" x14ac:dyDescent="0.2">
      <c r="A235" s="32" t="s">
        <v>790</v>
      </c>
      <c r="B235" s="35" t="str">
        <f t="shared" si="26"/>
        <v>I-0022.0007</v>
      </c>
      <c r="C235" s="36" t="s">
        <v>970</v>
      </c>
      <c r="D235" s="30" t="s">
        <v>4</v>
      </c>
    </row>
    <row r="236" spans="1:4" x14ac:dyDescent="0.2">
      <c r="A236" s="32" t="s">
        <v>808</v>
      </c>
      <c r="B236" s="35" t="str">
        <f t="shared" si="26"/>
        <v>I-0022.0008</v>
      </c>
      <c r="C236" s="36" t="s">
        <v>970</v>
      </c>
      <c r="D236" s="30" t="s">
        <v>4</v>
      </c>
    </row>
    <row r="237" spans="1:4" x14ac:dyDescent="0.2">
      <c r="B237" s="30"/>
      <c r="C237" s="36"/>
      <c r="D237" s="30"/>
    </row>
    <row r="238" spans="1:4" x14ac:dyDescent="0.2">
      <c r="B238" s="30"/>
      <c r="C238" s="36"/>
      <c r="D238" s="33"/>
    </row>
    <row r="239" spans="1:4" x14ac:dyDescent="0.2">
      <c r="A239" s="32" t="s">
        <v>971</v>
      </c>
      <c r="B239" s="33" t="str">
        <f xml:space="preserve"> CONCATENATE("I-",A239)</f>
        <v>I-0023</v>
      </c>
      <c r="C239" s="34" t="s">
        <v>972</v>
      </c>
      <c r="D239" s="30"/>
    </row>
    <row r="240" spans="1:4" x14ac:dyDescent="0.2">
      <c r="A240" s="32" t="s">
        <v>777</v>
      </c>
      <c r="B240" s="35" t="str">
        <f>CONCATENATE($B$239,".",A240)</f>
        <v>I-0023.0001</v>
      </c>
      <c r="C240" s="36" t="s">
        <v>973</v>
      </c>
      <c r="D240" s="30" t="s">
        <v>6</v>
      </c>
    </row>
    <row r="241" spans="1:4" x14ac:dyDescent="0.2">
      <c r="A241" s="32"/>
    </row>
    <row r="242" spans="1:4" x14ac:dyDescent="0.2">
      <c r="A242" s="32"/>
    </row>
    <row r="243" spans="1:4" x14ac:dyDescent="0.2">
      <c r="A243" s="32"/>
    </row>
    <row r="244" spans="1:4" x14ac:dyDescent="0.2">
      <c r="A244" s="32"/>
    </row>
    <row r="245" spans="1:4" x14ac:dyDescent="0.2">
      <c r="A245" s="32" t="s">
        <v>974</v>
      </c>
      <c r="B245" s="33" t="str">
        <f xml:space="preserve"> CONCATENATE("I-",A245)</f>
        <v>I-0024</v>
      </c>
      <c r="C245" s="34" t="s">
        <v>975</v>
      </c>
      <c r="D245" s="33"/>
    </row>
    <row r="246" spans="1:4" x14ac:dyDescent="0.2">
      <c r="A246" s="32" t="s">
        <v>777</v>
      </c>
      <c r="B246" s="35" t="str">
        <f>CONCATENATE($B$245,".",A246)</f>
        <v>I-0024.0001</v>
      </c>
      <c r="C246" s="36" t="s">
        <v>976</v>
      </c>
      <c r="D246" s="30" t="s">
        <v>605</v>
      </c>
    </row>
    <row r="247" spans="1:4" x14ac:dyDescent="0.2">
      <c r="A247" s="32" t="s">
        <v>780</v>
      </c>
      <c r="B247" s="35" t="str">
        <f t="shared" ref="B247:B249" si="27">CONCATENATE($B$245,".",A247)</f>
        <v>I-0024.0002</v>
      </c>
      <c r="C247" s="36" t="s">
        <v>977</v>
      </c>
      <c r="D247" s="30" t="s">
        <v>605</v>
      </c>
    </row>
    <row r="248" spans="1:4" x14ac:dyDescent="0.2">
      <c r="A248" s="32" t="s">
        <v>782</v>
      </c>
      <c r="B248" s="35" t="str">
        <f t="shared" si="27"/>
        <v>I-0024.0003</v>
      </c>
      <c r="C248" s="36" t="s">
        <v>978</v>
      </c>
      <c r="D248" s="30" t="s">
        <v>605</v>
      </c>
    </row>
    <row r="249" spans="1:4" x14ac:dyDescent="0.2">
      <c r="A249" s="32" t="s">
        <v>784</v>
      </c>
      <c r="B249" s="35" t="str">
        <f t="shared" si="27"/>
        <v>I-0024.0004</v>
      </c>
      <c r="C249" s="36" t="s">
        <v>979</v>
      </c>
      <c r="D249" s="30" t="s">
        <v>605</v>
      </c>
    </row>
    <row r="250" spans="1:4" x14ac:dyDescent="0.2">
      <c r="A250" s="32"/>
      <c r="B250" s="30"/>
      <c r="C250" s="36"/>
      <c r="D250" s="30"/>
    </row>
    <row r="251" spans="1:4" x14ac:dyDescent="0.2">
      <c r="B251" s="30"/>
      <c r="C251" s="36"/>
      <c r="D251" s="30"/>
    </row>
    <row r="252" spans="1:4" x14ac:dyDescent="0.2">
      <c r="A252" s="32" t="s">
        <v>980</v>
      </c>
      <c r="B252" s="33" t="str">
        <f xml:space="preserve"> CONCATENATE("I-",A252)</f>
        <v>I-0025</v>
      </c>
      <c r="C252" s="34" t="s">
        <v>981</v>
      </c>
      <c r="D252" s="33"/>
    </row>
    <row r="253" spans="1:4" x14ac:dyDescent="0.2">
      <c r="A253" s="32" t="s">
        <v>777</v>
      </c>
      <c r="B253" s="35" t="str">
        <f>CONCATENATE($B$252,".",A253)</f>
        <v>I-0025.0001</v>
      </c>
      <c r="C253" s="36" t="s">
        <v>982</v>
      </c>
      <c r="D253" s="30" t="s">
        <v>605</v>
      </c>
    </row>
    <row r="254" spans="1:4" x14ac:dyDescent="0.2">
      <c r="A254" s="32" t="s">
        <v>780</v>
      </c>
      <c r="B254" s="35" t="str">
        <f t="shared" ref="B254:B256" si="28">CONCATENATE($B$252,".",A254)</f>
        <v>I-0025.0002</v>
      </c>
      <c r="C254" s="36" t="s">
        <v>983</v>
      </c>
      <c r="D254" s="30" t="s">
        <v>6</v>
      </c>
    </row>
    <row r="255" spans="1:4" x14ac:dyDescent="0.2">
      <c r="A255" s="32" t="s">
        <v>782</v>
      </c>
      <c r="B255" s="35" t="str">
        <f t="shared" si="28"/>
        <v>I-0025.0003</v>
      </c>
      <c r="C255" s="36" t="s">
        <v>922</v>
      </c>
      <c r="D255" s="30" t="s">
        <v>6</v>
      </c>
    </row>
    <row r="256" spans="1:4" x14ac:dyDescent="0.2">
      <c r="A256" s="32" t="s">
        <v>784</v>
      </c>
      <c r="B256" s="35" t="str">
        <f t="shared" si="28"/>
        <v>I-0025.0004</v>
      </c>
      <c r="C256" s="36" t="s">
        <v>984</v>
      </c>
      <c r="D256" s="30" t="s">
        <v>4</v>
      </c>
    </row>
    <row r="257" s="27"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57"/>
  <sheetViews>
    <sheetView topLeftCell="A49" workbookViewId="0">
      <selection activeCell="A53" sqref="A53:H57"/>
    </sheetView>
  </sheetViews>
  <sheetFormatPr baseColWidth="10" defaultRowHeight="15" x14ac:dyDescent="0.25"/>
  <cols>
    <col min="1" max="1" width="21" style="358" customWidth="1"/>
    <col min="2" max="2" width="17.5703125" style="358" customWidth="1"/>
    <col min="3" max="3" width="14.140625" style="358" customWidth="1"/>
    <col min="4" max="4" width="13.85546875" style="358" customWidth="1"/>
    <col min="5" max="5" width="14.28515625" style="358" customWidth="1"/>
    <col min="6" max="6" width="14.5703125" style="358" customWidth="1"/>
    <col min="7" max="7" width="14.28515625" style="358" customWidth="1"/>
    <col min="8" max="8" width="14.85546875" style="358" customWidth="1"/>
    <col min="9" max="9" width="14.28515625" style="358" customWidth="1"/>
    <col min="10" max="10" width="14.5703125" style="358" customWidth="1"/>
    <col min="11" max="11" width="15.42578125" style="358" customWidth="1"/>
    <col min="12" max="12" width="16.28515625" style="358" customWidth="1"/>
    <col min="13" max="13" width="11.42578125" style="358"/>
    <col min="14" max="14" width="12.28515625" style="358" bestFit="1" customWidth="1"/>
    <col min="15" max="17" width="11.42578125" style="358"/>
    <col min="18" max="19" width="30.7109375" style="358" customWidth="1"/>
    <col min="20" max="256" width="11.42578125" style="358"/>
    <col min="257" max="257" width="21" style="358" customWidth="1"/>
    <col min="258" max="258" width="17.5703125" style="358" customWidth="1"/>
    <col min="259" max="259" width="14.140625" style="358" customWidth="1"/>
    <col min="260" max="260" width="13.85546875" style="358" customWidth="1"/>
    <col min="261" max="261" width="14.28515625" style="358" customWidth="1"/>
    <col min="262" max="262" width="14.5703125" style="358" customWidth="1"/>
    <col min="263" max="263" width="14.28515625" style="358" customWidth="1"/>
    <col min="264" max="264" width="14.85546875" style="358" customWidth="1"/>
    <col min="265" max="265" width="14.28515625" style="358" customWidth="1"/>
    <col min="266" max="266" width="14.5703125" style="358" customWidth="1"/>
    <col min="267" max="267" width="15.42578125" style="358" customWidth="1"/>
    <col min="268" max="268" width="16.28515625" style="358" customWidth="1"/>
    <col min="269" max="269" width="11.42578125" style="358"/>
    <col min="270" max="270" width="12.28515625" style="358" bestFit="1" customWidth="1"/>
    <col min="271" max="273" width="11.42578125" style="358"/>
    <col min="274" max="275" width="30.7109375" style="358" customWidth="1"/>
    <col min="276" max="512" width="11.42578125" style="358"/>
    <col min="513" max="513" width="21" style="358" customWidth="1"/>
    <col min="514" max="514" width="17.5703125" style="358" customWidth="1"/>
    <col min="515" max="515" width="14.140625" style="358" customWidth="1"/>
    <col min="516" max="516" width="13.85546875" style="358" customWidth="1"/>
    <col min="517" max="517" width="14.28515625" style="358" customWidth="1"/>
    <col min="518" max="518" width="14.5703125" style="358" customWidth="1"/>
    <col min="519" max="519" width="14.28515625" style="358" customWidth="1"/>
    <col min="520" max="520" width="14.85546875" style="358" customWidth="1"/>
    <col min="521" max="521" width="14.28515625" style="358" customWidth="1"/>
    <col min="522" max="522" width="14.5703125" style="358" customWidth="1"/>
    <col min="523" max="523" width="15.42578125" style="358" customWidth="1"/>
    <col min="524" max="524" width="16.28515625" style="358" customWidth="1"/>
    <col min="525" max="525" width="11.42578125" style="358"/>
    <col min="526" max="526" width="12.28515625" style="358" bestFit="1" customWidth="1"/>
    <col min="527" max="529" width="11.42578125" style="358"/>
    <col min="530" max="531" width="30.7109375" style="358" customWidth="1"/>
    <col min="532" max="768" width="11.42578125" style="358"/>
    <col min="769" max="769" width="21" style="358" customWidth="1"/>
    <col min="770" max="770" width="17.5703125" style="358" customWidth="1"/>
    <col min="771" max="771" width="14.140625" style="358" customWidth="1"/>
    <col min="772" max="772" width="13.85546875" style="358" customWidth="1"/>
    <col min="773" max="773" width="14.28515625" style="358" customWidth="1"/>
    <col min="774" max="774" width="14.5703125" style="358" customWidth="1"/>
    <col min="775" max="775" width="14.28515625" style="358" customWidth="1"/>
    <col min="776" max="776" width="14.85546875" style="358" customWidth="1"/>
    <col min="777" max="777" width="14.28515625" style="358" customWidth="1"/>
    <col min="778" max="778" width="14.5703125" style="358" customWidth="1"/>
    <col min="779" max="779" width="15.42578125" style="358" customWidth="1"/>
    <col min="780" max="780" width="16.28515625" style="358" customWidth="1"/>
    <col min="781" max="781" width="11.42578125" style="358"/>
    <col min="782" max="782" width="12.28515625" style="358" bestFit="1" customWidth="1"/>
    <col min="783" max="785" width="11.42578125" style="358"/>
    <col min="786" max="787" width="30.7109375" style="358" customWidth="1"/>
    <col min="788" max="1024" width="11.42578125" style="358"/>
    <col min="1025" max="1025" width="21" style="358" customWidth="1"/>
    <col min="1026" max="1026" width="17.5703125" style="358" customWidth="1"/>
    <col min="1027" max="1027" width="14.140625" style="358" customWidth="1"/>
    <col min="1028" max="1028" width="13.85546875" style="358" customWidth="1"/>
    <col min="1029" max="1029" width="14.28515625" style="358" customWidth="1"/>
    <col min="1030" max="1030" width="14.5703125" style="358" customWidth="1"/>
    <col min="1031" max="1031" width="14.28515625" style="358" customWidth="1"/>
    <col min="1032" max="1032" width="14.85546875" style="358" customWidth="1"/>
    <col min="1033" max="1033" width="14.28515625" style="358" customWidth="1"/>
    <col min="1034" max="1034" width="14.5703125" style="358" customWidth="1"/>
    <col min="1035" max="1035" width="15.42578125" style="358" customWidth="1"/>
    <col min="1036" max="1036" width="16.28515625" style="358" customWidth="1"/>
    <col min="1037" max="1037" width="11.42578125" style="358"/>
    <col min="1038" max="1038" width="12.28515625" style="358" bestFit="1" customWidth="1"/>
    <col min="1039" max="1041" width="11.42578125" style="358"/>
    <col min="1042" max="1043" width="30.7109375" style="358" customWidth="1"/>
    <col min="1044" max="1280" width="11.42578125" style="358"/>
    <col min="1281" max="1281" width="21" style="358" customWidth="1"/>
    <col min="1282" max="1282" width="17.5703125" style="358" customWidth="1"/>
    <col min="1283" max="1283" width="14.140625" style="358" customWidth="1"/>
    <col min="1284" max="1284" width="13.85546875" style="358" customWidth="1"/>
    <col min="1285" max="1285" width="14.28515625" style="358" customWidth="1"/>
    <col min="1286" max="1286" width="14.5703125" style="358" customWidth="1"/>
    <col min="1287" max="1287" width="14.28515625" style="358" customWidth="1"/>
    <col min="1288" max="1288" width="14.85546875" style="358" customWidth="1"/>
    <col min="1289" max="1289" width="14.28515625" style="358" customWidth="1"/>
    <col min="1290" max="1290" width="14.5703125" style="358" customWidth="1"/>
    <col min="1291" max="1291" width="15.42578125" style="358" customWidth="1"/>
    <col min="1292" max="1292" width="16.28515625" style="358" customWidth="1"/>
    <col min="1293" max="1293" width="11.42578125" style="358"/>
    <col min="1294" max="1294" width="12.28515625" style="358" bestFit="1" customWidth="1"/>
    <col min="1295" max="1297" width="11.42578125" style="358"/>
    <col min="1298" max="1299" width="30.7109375" style="358" customWidth="1"/>
    <col min="1300" max="1536" width="11.42578125" style="358"/>
    <col min="1537" max="1537" width="21" style="358" customWidth="1"/>
    <col min="1538" max="1538" width="17.5703125" style="358" customWidth="1"/>
    <col min="1539" max="1539" width="14.140625" style="358" customWidth="1"/>
    <col min="1540" max="1540" width="13.85546875" style="358" customWidth="1"/>
    <col min="1541" max="1541" width="14.28515625" style="358" customWidth="1"/>
    <col min="1542" max="1542" width="14.5703125" style="358" customWidth="1"/>
    <col min="1543" max="1543" width="14.28515625" style="358" customWidth="1"/>
    <col min="1544" max="1544" width="14.85546875" style="358" customWidth="1"/>
    <col min="1545" max="1545" width="14.28515625" style="358" customWidth="1"/>
    <col min="1546" max="1546" width="14.5703125" style="358" customWidth="1"/>
    <col min="1547" max="1547" width="15.42578125" style="358" customWidth="1"/>
    <col min="1548" max="1548" width="16.28515625" style="358" customWidth="1"/>
    <col min="1549" max="1549" width="11.42578125" style="358"/>
    <col min="1550" max="1550" width="12.28515625" style="358" bestFit="1" customWidth="1"/>
    <col min="1551" max="1553" width="11.42578125" style="358"/>
    <col min="1554" max="1555" width="30.7109375" style="358" customWidth="1"/>
    <col min="1556" max="1792" width="11.42578125" style="358"/>
    <col min="1793" max="1793" width="21" style="358" customWidth="1"/>
    <col min="1794" max="1794" width="17.5703125" style="358" customWidth="1"/>
    <col min="1795" max="1795" width="14.140625" style="358" customWidth="1"/>
    <col min="1796" max="1796" width="13.85546875" style="358" customWidth="1"/>
    <col min="1797" max="1797" width="14.28515625" style="358" customWidth="1"/>
    <col min="1798" max="1798" width="14.5703125" style="358" customWidth="1"/>
    <col min="1799" max="1799" width="14.28515625" style="358" customWidth="1"/>
    <col min="1800" max="1800" width="14.85546875" style="358" customWidth="1"/>
    <col min="1801" max="1801" width="14.28515625" style="358" customWidth="1"/>
    <col min="1802" max="1802" width="14.5703125" style="358" customWidth="1"/>
    <col min="1803" max="1803" width="15.42578125" style="358" customWidth="1"/>
    <col min="1804" max="1804" width="16.28515625" style="358" customWidth="1"/>
    <col min="1805" max="1805" width="11.42578125" style="358"/>
    <col min="1806" max="1806" width="12.28515625" style="358" bestFit="1" customWidth="1"/>
    <col min="1807" max="1809" width="11.42578125" style="358"/>
    <col min="1810" max="1811" width="30.7109375" style="358" customWidth="1"/>
    <col min="1812" max="2048" width="11.42578125" style="358"/>
    <col min="2049" max="2049" width="21" style="358" customWidth="1"/>
    <col min="2050" max="2050" width="17.5703125" style="358" customWidth="1"/>
    <col min="2051" max="2051" width="14.140625" style="358" customWidth="1"/>
    <col min="2052" max="2052" width="13.85546875" style="358" customWidth="1"/>
    <col min="2053" max="2053" width="14.28515625" style="358" customWidth="1"/>
    <col min="2054" max="2054" width="14.5703125" style="358" customWidth="1"/>
    <col min="2055" max="2055" width="14.28515625" style="358" customWidth="1"/>
    <col min="2056" max="2056" width="14.85546875" style="358" customWidth="1"/>
    <col min="2057" max="2057" width="14.28515625" style="358" customWidth="1"/>
    <col min="2058" max="2058" width="14.5703125" style="358" customWidth="1"/>
    <col min="2059" max="2059" width="15.42578125" style="358" customWidth="1"/>
    <col min="2060" max="2060" width="16.28515625" style="358" customWidth="1"/>
    <col min="2061" max="2061" width="11.42578125" style="358"/>
    <col min="2062" max="2062" width="12.28515625" style="358" bestFit="1" customWidth="1"/>
    <col min="2063" max="2065" width="11.42578125" style="358"/>
    <col min="2066" max="2067" width="30.7109375" style="358" customWidth="1"/>
    <col min="2068" max="2304" width="11.42578125" style="358"/>
    <col min="2305" max="2305" width="21" style="358" customWidth="1"/>
    <col min="2306" max="2306" width="17.5703125" style="358" customWidth="1"/>
    <col min="2307" max="2307" width="14.140625" style="358" customWidth="1"/>
    <col min="2308" max="2308" width="13.85546875" style="358" customWidth="1"/>
    <col min="2309" max="2309" width="14.28515625" style="358" customWidth="1"/>
    <col min="2310" max="2310" width="14.5703125" style="358" customWidth="1"/>
    <col min="2311" max="2311" width="14.28515625" style="358" customWidth="1"/>
    <col min="2312" max="2312" width="14.85546875" style="358" customWidth="1"/>
    <col min="2313" max="2313" width="14.28515625" style="358" customWidth="1"/>
    <col min="2314" max="2314" width="14.5703125" style="358" customWidth="1"/>
    <col min="2315" max="2315" width="15.42578125" style="358" customWidth="1"/>
    <col min="2316" max="2316" width="16.28515625" style="358" customWidth="1"/>
    <col min="2317" max="2317" width="11.42578125" style="358"/>
    <col min="2318" max="2318" width="12.28515625" style="358" bestFit="1" customWidth="1"/>
    <col min="2319" max="2321" width="11.42578125" style="358"/>
    <col min="2322" max="2323" width="30.7109375" style="358" customWidth="1"/>
    <col min="2324" max="2560" width="11.42578125" style="358"/>
    <col min="2561" max="2561" width="21" style="358" customWidth="1"/>
    <col min="2562" max="2562" width="17.5703125" style="358" customWidth="1"/>
    <col min="2563" max="2563" width="14.140625" style="358" customWidth="1"/>
    <col min="2564" max="2564" width="13.85546875" style="358" customWidth="1"/>
    <col min="2565" max="2565" width="14.28515625" style="358" customWidth="1"/>
    <col min="2566" max="2566" width="14.5703125" style="358" customWidth="1"/>
    <col min="2567" max="2567" width="14.28515625" style="358" customWidth="1"/>
    <col min="2568" max="2568" width="14.85546875" style="358" customWidth="1"/>
    <col min="2569" max="2569" width="14.28515625" style="358" customWidth="1"/>
    <col min="2570" max="2570" width="14.5703125" style="358" customWidth="1"/>
    <col min="2571" max="2571" width="15.42578125" style="358" customWidth="1"/>
    <col min="2572" max="2572" width="16.28515625" style="358" customWidth="1"/>
    <col min="2573" max="2573" width="11.42578125" style="358"/>
    <col min="2574" max="2574" width="12.28515625" style="358" bestFit="1" customWidth="1"/>
    <col min="2575" max="2577" width="11.42578125" style="358"/>
    <col min="2578" max="2579" width="30.7109375" style="358" customWidth="1"/>
    <col min="2580" max="2816" width="11.42578125" style="358"/>
    <col min="2817" max="2817" width="21" style="358" customWidth="1"/>
    <col min="2818" max="2818" width="17.5703125" style="358" customWidth="1"/>
    <col min="2819" max="2819" width="14.140625" style="358" customWidth="1"/>
    <col min="2820" max="2820" width="13.85546875" style="358" customWidth="1"/>
    <col min="2821" max="2821" width="14.28515625" style="358" customWidth="1"/>
    <col min="2822" max="2822" width="14.5703125" style="358" customWidth="1"/>
    <col min="2823" max="2823" width="14.28515625" style="358" customWidth="1"/>
    <col min="2824" max="2824" width="14.85546875" style="358" customWidth="1"/>
    <col min="2825" max="2825" width="14.28515625" style="358" customWidth="1"/>
    <col min="2826" max="2826" width="14.5703125" style="358" customWidth="1"/>
    <col min="2827" max="2827" width="15.42578125" style="358" customWidth="1"/>
    <col min="2828" max="2828" width="16.28515625" style="358" customWidth="1"/>
    <col min="2829" max="2829" width="11.42578125" style="358"/>
    <col min="2830" max="2830" width="12.28515625" style="358" bestFit="1" customWidth="1"/>
    <col min="2831" max="2833" width="11.42578125" style="358"/>
    <col min="2834" max="2835" width="30.7109375" style="358" customWidth="1"/>
    <col min="2836" max="3072" width="11.42578125" style="358"/>
    <col min="3073" max="3073" width="21" style="358" customWidth="1"/>
    <col min="3074" max="3074" width="17.5703125" style="358" customWidth="1"/>
    <col min="3075" max="3075" width="14.140625" style="358" customWidth="1"/>
    <col min="3076" max="3076" width="13.85546875" style="358" customWidth="1"/>
    <col min="3077" max="3077" width="14.28515625" style="358" customWidth="1"/>
    <col min="3078" max="3078" width="14.5703125" style="358" customWidth="1"/>
    <col min="3079" max="3079" width="14.28515625" style="358" customWidth="1"/>
    <col min="3080" max="3080" width="14.85546875" style="358" customWidth="1"/>
    <col min="3081" max="3081" width="14.28515625" style="358" customWidth="1"/>
    <col min="3082" max="3082" width="14.5703125" style="358" customWidth="1"/>
    <col min="3083" max="3083" width="15.42578125" style="358" customWidth="1"/>
    <col min="3084" max="3084" width="16.28515625" style="358" customWidth="1"/>
    <col min="3085" max="3085" width="11.42578125" style="358"/>
    <col min="3086" max="3086" width="12.28515625" style="358" bestFit="1" customWidth="1"/>
    <col min="3087" max="3089" width="11.42578125" style="358"/>
    <col min="3090" max="3091" width="30.7109375" style="358" customWidth="1"/>
    <col min="3092" max="3328" width="11.42578125" style="358"/>
    <col min="3329" max="3329" width="21" style="358" customWidth="1"/>
    <col min="3330" max="3330" width="17.5703125" style="358" customWidth="1"/>
    <col min="3331" max="3331" width="14.140625" style="358" customWidth="1"/>
    <col min="3332" max="3332" width="13.85546875" style="358" customWidth="1"/>
    <col min="3333" max="3333" width="14.28515625" style="358" customWidth="1"/>
    <col min="3334" max="3334" width="14.5703125" style="358" customWidth="1"/>
    <col min="3335" max="3335" width="14.28515625" style="358" customWidth="1"/>
    <col min="3336" max="3336" width="14.85546875" style="358" customWidth="1"/>
    <col min="3337" max="3337" width="14.28515625" style="358" customWidth="1"/>
    <col min="3338" max="3338" width="14.5703125" style="358" customWidth="1"/>
    <col min="3339" max="3339" width="15.42578125" style="358" customWidth="1"/>
    <col min="3340" max="3340" width="16.28515625" style="358" customWidth="1"/>
    <col min="3341" max="3341" width="11.42578125" style="358"/>
    <col min="3342" max="3342" width="12.28515625" style="358" bestFit="1" customWidth="1"/>
    <col min="3343" max="3345" width="11.42578125" style="358"/>
    <col min="3346" max="3347" width="30.7109375" style="358" customWidth="1"/>
    <col min="3348" max="3584" width="11.42578125" style="358"/>
    <col min="3585" max="3585" width="21" style="358" customWidth="1"/>
    <col min="3586" max="3586" width="17.5703125" style="358" customWidth="1"/>
    <col min="3587" max="3587" width="14.140625" style="358" customWidth="1"/>
    <col min="3588" max="3588" width="13.85546875" style="358" customWidth="1"/>
    <col min="3589" max="3589" width="14.28515625" style="358" customWidth="1"/>
    <col min="3590" max="3590" width="14.5703125" style="358" customWidth="1"/>
    <col min="3591" max="3591" width="14.28515625" style="358" customWidth="1"/>
    <col min="3592" max="3592" width="14.85546875" style="358" customWidth="1"/>
    <col min="3593" max="3593" width="14.28515625" style="358" customWidth="1"/>
    <col min="3594" max="3594" width="14.5703125" style="358" customWidth="1"/>
    <col min="3595" max="3595" width="15.42578125" style="358" customWidth="1"/>
    <col min="3596" max="3596" width="16.28515625" style="358" customWidth="1"/>
    <col min="3597" max="3597" width="11.42578125" style="358"/>
    <col min="3598" max="3598" width="12.28515625" style="358" bestFit="1" customWidth="1"/>
    <col min="3599" max="3601" width="11.42578125" style="358"/>
    <col min="3602" max="3603" width="30.7109375" style="358" customWidth="1"/>
    <col min="3604" max="3840" width="11.42578125" style="358"/>
    <col min="3841" max="3841" width="21" style="358" customWidth="1"/>
    <col min="3842" max="3842" width="17.5703125" style="358" customWidth="1"/>
    <col min="3843" max="3843" width="14.140625" style="358" customWidth="1"/>
    <col min="3844" max="3844" width="13.85546875" style="358" customWidth="1"/>
    <col min="3845" max="3845" width="14.28515625" style="358" customWidth="1"/>
    <col min="3846" max="3846" width="14.5703125" style="358" customWidth="1"/>
    <col min="3847" max="3847" width="14.28515625" style="358" customWidth="1"/>
    <col min="3848" max="3848" width="14.85546875" style="358" customWidth="1"/>
    <col min="3849" max="3849" width="14.28515625" style="358" customWidth="1"/>
    <col min="3850" max="3850" width="14.5703125" style="358" customWidth="1"/>
    <col min="3851" max="3851" width="15.42578125" style="358" customWidth="1"/>
    <col min="3852" max="3852" width="16.28515625" style="358" customWidth="1"/>
    <col min="3853" max="3853" width="11.42578125" style="358"/>
    <col min="3854" max="3854" width="12.28515625" style="358" bestFit="1" customWidth="1"/>
    <col min="3855" max="3857" width="11.42578125" style="358"/>
    <col min="3858" max="3859" width="30.7109375" style="358" customWidth="1"/>
    <col min="3860" max="4096" width="11.42578125" style="358"/>
    <col min="4097" max="4097" width="21" style="358" customWidth="1"/>
    <col min="4098" max="4098" width="17.5703125" style="358" customWidth="1"/>
    <col min="4099" max="4099" width="14.140625" style="358" customWidth="1"/>
    <col min="4100" max="4100" width="13.85546875" style="358" customWidth="1"/>
    <col min="4101" max="4101" width="14.28515625" style="358" customWidth="1"/>
    <col min="4102" max="4102" width="14.5703125" style="358" customWidth="1"/>
    <col min="4103" max="4103" width="14.28515625" style="358" customWidth="1"/>
    <col min="4104" max="4104" width="14.85546875" style="358" customWidth="1"/>
    <col min="4105" max="4105" width="14.28515625" style="358" customWidth="1"/>
    <col min="4106" max="4106" width="14.5703125" style="358" customWidth="1"/>
    <col min="4107" max="4107" width="15.42578125" style="358" customWidth="1"/>
    <col min="4108" max="4108" width="16.28515625" style="358" customWidth="1"/>
    <col min="4109" max="4109" width="11.42578125" style="358"/>
    <col min="4110" max="4110" width="12.28515625" style="358" bestFit="1" customWidth="1"/>
    <col min="4111" max="4113" width="11.42578125" style="358"/>
    <col min="4114" max="4115" width="30.7109375" style="358" customWidth="1"/>
    <col min="4116" max="4352" width="11.42578125" style="358"/>
    <col min="4353" max="4353" width="21" style="358" customWidth="1"/>
    <col min="4354" max="4354" width="17.5703125" style="358" customWidth="1"/>
    <col min="4355" max="4355" width="14.140625" style="358" customWidth="1"/>
    <col min="4356" max="4356" width="13.85546875" style="358" customWidth="1"/>
    <col min="4357" max="4357" width="14.28515625" style="358" customWidth="1"/>
    <col min="4358" max="4358" width="14.5703125" style="358" customWidth="1"/>
    <col min="4359" max="4359" width="14.28515625" style="358" customWidth="1"/>
    <col min="4360" max="4360" width="14.85546875" style="358" customWidth="1"/>
    <col min="4361" max="4361" width="14.28515625" style="358" customWidth="1"/>
    <col min="4362" max="4362" width="14.5703125" style="358" customWidth="1"/>
    <col min="4363" max="4363" width="15.42578125" style="358" customWidth="1"/>
    <col min="4364" max="4364" width="16.28515625" style="358" customWidth="1"/>
    <col min="4365" max="4365" width="11.42578125" style="358"/>
    <col min="4366" max="4366" width="12.28515625" style="358" bestFit="1" customWidth="1"/>
    <col min="4367" max="4369" width="11.42578125" style="358"/>
    <col min="4370" max="4371" width="30.7109375" style="358" customWidth="1"/>
    <col min="4372" max="4608" width="11.42578125" style="358"/>
    <col min="4609" max="4609" width="21" style="358" customWidth="1"/>
    <col min="4610" max="4610" width="17.5703125" style="358" customWidth="1"/>
    <col min="4611" max="4611" width="14.140625" style="358" customWidth="1"/>
    <col min="4612" max="4612" width="13.85546875" style="358" customWidth="1"/>
    <col min="4613" max="4613" width="14.28515625" style="358" customWidth="1"/>
    <col min="4614" max="4614" width="14.5703125" style="358" customWidth="1"/>
    <col min="4615" max="4615" width="14.28515625" style="358" customWidth="1"/>
    <col min="4616" max="4616" width="14.85546875" style="358" customWidth="1"/>
    <col min="4617" max="4617" width="14.28515625" style="358" customWidth="1"/>
    <col min="4618" max="4618" width="14.5703125" style="358" customWidth="1"/>
    <col min="4619" max="4619" width="15.42578125" style="358" customWidth="1"/>
    <col min="4620" max="4620" width="16.28515625" style="358" customWidth="1"/>
    <col min="4621" max="4621" width="11.42578125" style="358"/>
    <col min="4622" max="4622" width="12.28515625" style="358" bestFit="1" customWidth="1"/>
    <col min="4623" max="4625" width="11.42578125" style="358"/>
    <col min="4626" max="4627" width="30.7109375" style="358" customWidth="1"/>
    <col min="4628" max="4864" width="11.42578125" style="358"/>
    <col min="4865" max="4865" width="21" style="358" customWidth="1"/>
    <col min="4866" max="4866" width="17.5703125" style="358" customWidth="1"/>
    <col min="4867" max="4867" width="14.140625" style="358" customWidth="1"/>
    <col min="4868" max="4868" width="13.85546875" style="358" customWidth="1"/>
    <col min="4869" max="4869" width="14.28515625" style="358" customWidth="1"/>
    <col min="4870" max="4870" width="14.5703125" style="358" customWidth="1"/>
    <col min="4871" max="4871" width="14.28515625" style="358" customWidth="1"/>
    <col min="4872" max="4872" width="14.85546875" style="358" customWidth="1"/>
    <col min="4873" max="4873" width="14.28515625" style="358" customWidth="1"/>
    <col min="4874" max="4874" width="14.5703125" style="358" customWidth="1"/>
    <col min="4875" max="4875" width="15.42578125" style="358" customWidth="1"/>
    <col min="4876" max="4876" width="16.28515625" style="358" customWidth="1"/>
    <col min="4877" max="4877" width="11.42578125" style="358"/>
    <col min="4878" max="4878" width="12.28515625" style="358" bestFit="1" customWidth="1"/>
    <col min="4879" max="4881" width="11.42578125" style="358"/>
    <col min="4882" max="4883" width="30.7109375" style="358" customWidth="1"/>
    <col min="4884" max="5120" width="11.42578125" style="358"/>
    <col min="5121" max="5121" width="21" style="358" customWidth="1"/>
    <col min="5122" max="5122" width="17.5703125" style="358" customWidth="1"/>
    <col min="5123" max="5123" width="14.140625" style="358" customWidth="1"/>
    <col min="5124" max="5124" width="13.85546875" style="358" customWidth="1"/>
    <col min="5125" max="5125" width="14.28515625" style="358" customWidth="1"/>
    <col min="5126" max="5126" width="14.5703125" style="358" customWidth="1"/>
    <col min="5127" max="5127" width="14.28515625" style="358" customWidth="1"/>
    <col min="5128" max="5128" width="14.85546875" style="358" customWidth="1"/>
    <col min="5129" max="5129" width="14.28515625" style="358" customWidth="1"/>
    <col min="5130" max="5130" width="14.5703125" style="358" customWidth="1"/>
    <col min="5131" max="5131" width="15.42578125" style="358" customWidth="1"/>
    <col min="5132" max="5132" width="16.28515625" style="358" customWidth="1"/>
    <col min="5133" max="5133" width="11.42578125" style="358"/>
    <col min="5134" max="5134" width="12.28515625" style="358" bestFit="1" customWidth="1"/>
    <col min="5135" max="5137" width="11.42578125" style="358"/>
    <col min="5138" max="5139" width="30.7109375" style="358" customWidth="1"/>
    <col min="5140" max="5376" width="11.42578125" style="358"/>
    <col min="5377" max="5377" width="21" style="358" customWidth="1"/>
    <col min="5378" max="5378" width="17.5703125" style="358" customWidth="1"/>
    <col min="5379" max="5379" width="14.140625" style="358" customWidth="1"/>
    <col min="5380" max="5380" width="13.85546875" style="358" customWidth="1"/>
    <col min="5381" max="5381" width="14.28515625" style="358" customWidth="1"/>
    <col min="5382" max="5382" width="14.5703125" style="358" customWidth="1"/>
    <col min="5383" max="5383" width="14.28515625" style="358" customWidth="1"/>
    <col min="5384" max="5384" width="14.85546875" style="358" customWidth="1"/>
    <col min="5385" max="5385" width="14.28515625" style="358" customWidth="1"/>
    <col min="5386" max="5386" width="14.5703125" style="358" customWidth="1"/>
    <col min="5387" max="5387" width="15.42578125" style="358" customWidth="1"/>
    <col min="5388" max="5388" width="16.28515625" style="358" customWidth="1"/>
    <col min="5389" max="5389" width="11.42578125" style="358"/>
    <col min="5390" max="5390" width="12.28515625" style="358" bestFit="1" customWidth="1"/>
    <col min="5391" max="5393" width="11.42578125" style="358"/>
    <col min="5394" max="5395" width="30.7109375" style="358" customWidth="1"/>
    <col min="5396" max="5632" width="11.42578125" style="358"/>
    <col min="5633" max="5633" width="21" style="358" customWidth="1"/>
    <col min="5634" max="5634" width="17.5703125" style="358" customWidth="1"/>
    <col min="5635" max="5635" width="14.140625" style="358" customWidth="1"/>
    <col min="5636" max="5636" width="13.85546875" style="358" customWidth="1"/>
    <col min="5637" max="5637" width="14.28515625" style="358" customWidth="1"/>
    <col min="5638" max="5638" width="14.5703125" style="358" customWidth="1"/>
    <col min="5639" max="5639" width="14.28515625" style="358" customWidth="1"/>
    <col min="5640" max="5640" width="14.85546875" style="358" customWidth="1"/>
    <col min="5641" max="5641" width="14.28515625" style="358" customWidth="1"/>
    <col min="5642" max="5642" width="14.5703125" style="358" customWidth="1"/>
    <col min="5643" max="5643" width="15.42578125" style="358" customWidth="1"/>
    <col min="5644" max="5644" width="16.28515625" style="358" customWidth="1"/>
    <col min="5645" max="5645" width="11.42578125" style="358"/>
    <col min="5646" max="5646" width="12.28515625" style="358" bestFit="1" customWidth="1"/>
    <col min="5647" max="5649" width="11.42578125" style="358"/>
    <col min="5650" max="5651" width="30.7109375" style="358" customWidth="1"/>
    <col min="5652" max="5888" width="11.42578125" style="358"/>
    <col min="5889" max="5889" width="21" style="358" customWidth="1"/>
    <col min="5890" max="5890" width="17.5703125" style="358" customWidth="1"/>
    <col min="5891" max="5891" width="14.140625" style="358" customWidth="1"/>
    <col min="5892" max="5892" width="13.85546875" style="358" customWidth="1"/>
    <col min="5893" max="5893" width="14.28515625" style="358" customWidth="1"/>
    <col min="5894" max="5894" width="14.5703125" style="358" customWidth="1"/>
    <col min="5895" max="5895" width="14.28515625" style="358" customWidth="1"/>
    <col min="5896" max="5896" width="14.85546875" style="358" customWidth="1"/>
    <col min="5897" max="5897" width="14.28515625" style="358" customWidth="1"/>
    <col min="5898" max="5898" width="14.5703125" style="358" customWidth="1"/>
    <col min="5899" max="5899" width="15.42578125" style="358" customWidth="1"/>
    <col min="5900" max="5900" width="16.28515625" style="358" customWidth="1"/>
    <col min="5901" max="5901" width="11.42578125" style="358"/>
    <col min="5902" max="5902" width="12.28515625" style="358" bestFit="1" customWidth="1"/>
    <col min="5903" max="5905" width="11.42578125" style="358"/>
    <col min="5906" max="5907" width="30.7109375" style="358" customWidth="1"/>
    <col min="5908" max="6144" width="11.42578125" style="358"/>
    <col min="6145" max="6145" width="21" style="358" customWidth="1"/>
    <col min="6146" max="6146" width="17.5703125" style="358" customWidth="1"/>
    <col min="6147" max="6147" width="14.140625" style="358" customWidth="1"/>
    <col min="6148" max="6148" width="13.85546875" style="358" customWidth="1"/>
    <col min="6149" max="6149" width="14.28515625" style="358" customWidth="1"/>
    <col min="6150" max="6150" width="14.5703125" style="358" customWidth="1"/>
    <col min="6151" max="6151" width="14.28515625" style="358" customWidth="1"/>
    <col min="6152" max="6152" width="14.85546875" style="358" customWidth="1"/>
    <col min="6153" max="6153" width="14.28515625" style="358" customWidth="1"/>
    <col min="6154" max="6154" width="14.5703125" style="358" customWidth="1"/>
    <col min="6155" max="6155" width="15.42578125" style="358" customWidth="1"/>
    <col min="6156" max="6156" width="16.28515625" style="358" customWidth="1"/>
    <col min="6157" max="6157" width="11.42578125" style="358"/>
    <col min="6158" max="6158" width="12.28515625" style="358" bestFit="1" customWidth="1"/>
    <col min="6159" max="6161" width="11.42578125" style="358"/>
    <col min="6162" max="6163" width="30.7109375" style="358" customWidth="1"/>
    <col min="6164" max="6400" width="11.42578125" style="358"/>
    <col min="6401" max="6401" width="21" style="358" customWidth="1"/>
    <col min="6402" max="6402" width="17.5703125" style="358" customWidth="1"/>
    <col min="6403" max="6403" width="14.140625" style="358" customWidth="1"/>
    <col min="6404" max="6404" width="13.85546875" style="358" customWidth="1"/>
    <col min="6405" max="6405" width="14.28515625" style="358" customWidth="1"/>
    <col min="6406" max="6406" width="14.5703125" style="358" customWidth="1"/>
    <col min="6407" max="6407" width="14.28515625" style="358" customWidth="1"/>
    <col min="6408" max="6408" width="14.85546875" style="358" customWidth="1"/>
    <col min="6409" max="6409" width="14.28515625" style="358" customWidth="1"/>
    <col min="6410" max="6410" width="14.5703125" style="358" customWidth="1"/>
    <col min="6411" max="6411" width="15.42578125" style="358" customWidth="1"/>
    <col min="6412" max="6412" width="16.28515625" style="358" customWidth="1"/>
    <col min="6413" max="6413" width="11.42578125" style="358"/>
    <col min="6414" max="6414" width="12.28515625" style="358" bestFit="1" customWidth="1"/>
    <col min="6415" max="6417" width="11.42578125" style="358"/>
    <col min="6418" max="6419" width="30.7109375" style="358" customWidth="1"/>
    <col min="6420" max="6656" width="11.42578125" style="358"/>
    <col min="6657" max="6657" width="21" style="358" customWidth="1"/>
    <col min="6658" max="6658" width="17.5703125" style="358" customWidth="1"/>
    <col min="6659" max="6659" width="14.140625" style="358" customWidth="1"/>
    <col min="6660" max="6660" width="13.85546875" style="358" customWidth="1"/>
    <col min="6661" max="6661" width="14.28515625" style="358" customWidth="1"/>
    <col min="6662" max="6662" width="14.5703125" style="358" customWidth="1"/>
    <col min="6663" max="6663" width="14.28515625" style="358" customWidth="1"/>
    <col min="6664" max="6664" width="14.85546875" style="358" customWidth="1"/>
    <col min="6665" max="6665" width="14.28515625" style="358" customWidth="1"/>
    <col min="6666" max="6666" width="14.5703125" style="358" customWidth="1"/>
    <col min="6667" max="6667" width="15.42578125" style="358" customWidth="1"/>
    <col min="6668" max="6668" width="16.28515625" style="358" customWidth="1"/>
    <col min="6669" max="6669" width="11.42578125" style="358"/>
    <col min="6670" max="6670" width="12.28515625" style="358" bestFit="1" customWidth="1"/>
    <col min="6671" max="6673" width="11.42578125" style="358"/>
    <col min="6674" max="6675" width="30.7109375" style="358" customWidth="1"/>
    <col min="6676" max="6912" width="11.42578125" style="358"/>
    <col min="6913" max="6913" width="21" style="358" customWidth="1"/>
    <col min="6914" max="6914" width="17.5703125" style="358" customWidth="1"/>
    <col min="6915" max="6915" width="14.140625" style="358" customWidth="1"/>
    <col min="6916" max="6916" width="13.85546875" style="358" customWidth="1"/>
    <col min="6917" max="6917" width="14.28515625" style="358" customWidth="1"/>
    <col min="6918" max="6918" width="14.5703125" style="358" customWidth="1"/>
    <col min="6919" max="6919" width="14.28515625" style="358" customWidth="1"/>
    <col min="6920" max="6920" width="14.85546875" style="358" customWidth="1"/>
    <col min="6921" max="6921" width="14.28515625" style="358" customWidth="1"/>
    <col min="6922" max="6922" width="14.5703125" style="358" customWidth="1"/>
    <col min="6923" max="6923" width="15.42578125" style="358" customWidth="1"/>
    <col min="6924" max="6924" width="16.28515625" style="358" customWidth="1"/>
    <col min="6925" max="6925" width="11.42578125" style="358"/>
    <col min="6926" max="6926" width="12.28515625" style="358" bestFit="1" customWidth="1"/>
    <col min="6927" max="6929" width="11.42578125" style="358"/>
    <col min="6930" max="6931" width="30.7109375" style="358" customWidth="1"/>
    <col min="6932" max="7168" width="11.42578125" style="358"/>
    <col min="7169" max="7169" width="21" style="358" customWidth="1"/>
    <col min="7170" max="7170" width="17.5703125" style="358" customWidth="1"/>
    <col min="7171" max="7171" width="14.140625" style="358" customWidth="1"/>
    <col min="7172" max="7172" width="13.85546875" style="358" customWidth="1"/>
    <col min="7173" max="7173" width="14.28515625" style="358" customWidth="1"/>
    <col min="7174" max="7174" width="14.5703125" style="358" customWidth="1"/>
    <col min="7175" max="7175" width="14.28515625" style="358" customWidth="1"/>
    <col min="7176" max="7176" width="14.85546875" style="358" customWidth="1"/>
    <col min="7177" max="7177" width="14.28515625" style="358" customWidth="1"/>
    <col min="7178" max="7178" width="14.5703125" style="358" customWidth="1"/>
    <col min="7179" max="7179" width="15.42578125" style="358" customWidth="1"/>
    <col min="7180" max="7180" width="16.28515625" style="358" customWidth="1"/>
    <col min="7181" max="7181" width="11.42578125" style="358"/>
    <col min="7182" max="7182" width="12.28515625" style="358" bestFit="1" customWidth="1"/>
    <col min="7183" max="7185" width="11.42578125" style="358"/>
    <col min="7186" max="7187" width="30.7109375" style="358" customWidth="1"/>
    <col min="7188" max="7424" width="11.42578125" style="358"/>
    <col min="7425" max="7425" width="21" style="358" customWidth="1"/>
    <col min="7426" max="7426" width="17.5703125" style="358" customWidth="1"/>
    <col min="7427" max="7427" width="14.140625" style="358" customWidth="1"/>
    <col min="7428" max="7428" width="13.85546875" style="358" customWidth="1"/>
    <col min="7429" max="7429" width="14.28515625" style="358" customWidth="1"/>
    <col min="7430" max="7430" width="14.5703125" style="358" customWidth="1"/>
    <col min="7431" max="7431" width="14.28515625" style="358" customWidth="1"/>
    <col min="7432" max="7432" width="14.85546875" style="358" customWidth="1"/>
    <col min="7433" max="7433" width="14.28515625" style="358" customWidth="1"/>
    <col min="7434" max="7434" width="14.5703125" style="358" customWidth="1"/>
    <col min="7435" max="7435" width="15.42578125" style="358" customWidth="1"/>
    <col min="7436" max="7436" width="16.28515625" style="358" customWidth="1"/>
    <col min="7437" max="7437" width="11.42578125" style="358"/>
    <col min="7438" max="7438" width="12.28515625" style="358" bestFit="1" customWidth="1"/>
    <col min="7439" max="7441" width="11.42578125" style="358"/>
    <col min="7442" max="7443" width="30.7109375" style="358" customWidth="1"/>
    <col min="7444" max="7680" width="11.42578125" style="358"/>
    <col min="7681" max="7681" width="21" style="358" customWidth="1"/>
    <col min="7682" max="7682" width="17.5703125" style="358" customWidth="1"/>
    <col min="7683" max="7683" width="14.140625" style="358" customWidth="1"/>
    <col min="7684" max="7684" width="13.85546875" style="358" customWidth="1"/>
    <col min="7685" max="7685" width="14.28515625" style="358" customWidth="1"/>
    <col min="7686" max="7686" width="14.5703125" style="358" customWidth="1"/>
    <col min="7687" max="7687" width="14.28515625" style="358" customWidth="1"/>
    <col min="7688" max="7688" width="14.85546875" style="358" customWidth="1"/>
    <col min="7689" max="7689" width="14.28515625" style="358" customWidth="1"/>
    <col min="7690" max="7690" width="14.5703125" style="358" customWidth="1"/>
    <col min="7691" max="7691" width="15.42578125" style="358" customWidth="1"/>
    <col min="7692" max="7692" width="16.28515625" style="358" customWidth="1"/>
    <col min="7693" max="7693" width="11.42578125" style="358"/>
    <col min="7694" max="7694" width="12.28515625" style="358" bestFit="1" customWidth="1"/>
    <col min="7695" max="7697" width="11.42578125" style="358"/>
    <col min="7698" max="7699" width="30.7109375" style="358" customWidth="1"/>
    <col min="7700" max="7936" width="11.42578125" style="358"/>
    <col min="7937" max="7937" width="21" style="358" customWidth="1"/>
    <col min="7938" max="7938" width="17.5703125" style="358" customWidth="1"/>
    <col min="7939" max="7939" width="14.140625" style="358" customWidth="1"/>
    <col min="7940" max="7940" width="13.85546875" style="358" customWidth="1"/>
    <col min="7941" max="7941" width="14.28515625" style="358" customWidth="1"/>
    <col min="7942" max="7942" width="14.5703125" style="358" customWidth="1"/>
    <col min="7943" max="7943" width="14.28515625" style="358" customWidth="1"/>
    <col min="7944" max="7944" width="14.85546875" style="358" customWidth="1"/>
    <col min="7945" max="7945" width="14.28515625" style="358" customWidth="1"/>
    <col min="7946" max="7946" width="14.5703125" style="358" customWidth="1"/>
    <col min="7947" max="7947" width="15.42578125" style="358" customWidth="1"/>
    <col min="7948" max="7948" width="16.28515625" style="358" customWidth="1"/>
    <col min="7949" max="7949" width="11.42578125" style="358"/>
    <col min="7950" max="7950" width="12.28515625" style="358" bestFit="1" customWidth="1"/>
    <col min="7951" max="7953" width="11.42578125" style="358"/>
    <col min="7954" max="7955" width="30.7109375" style="358" customWidth="1"/>
    <col min="7956" max="8192" width="11.42578125" style="358"/>
    <col min="8193" max="8193" width="21" style="358" customWidth="1"/>
    <col min="8194" max="8194" width="17.5703125" style="358" customWidth="1"/>
    <col min="8195" max="8195" width="14.140625" style="358" customWidth="1"/>
    <col min="8196" max="8196" width="13.85546875" style="358" customWidth="1"/>
    <col min="8197" max="8197" width="14.28515625" style="358" customWidth="1"/>
    <col min="8198" max="8198" width="14.5703125" style="358" customWidth="1"/>
    <col min="8199" max="8199" width="14.28515625" style="358" customWidth="1"/>
    <col min="8200" max="8200" width="14.85546875" style="358" customWidth="1"/>
    <col min="8201" max="8201" width="14.28515625" style="358" customWidth="1"/>
    <col min="8202" max="8202" width="14.5703125" style="358" customWidth="1"/>
    <col min="8203" max="8203" width="15.42578125" style="358" customWidth="1"/>
    <col min="8204" max="8204" width="16.28515625" style="358" customWidth="1"/>
    <col min="8205" max="8205" width="11.42578125" style="358"/>
    <col min="8206" max="8206" width="12.28515625" style="358" bestFit="1" customWidth="1"/>
    <col min="8207" max="8209" width="11.42578125" style="358"/>
    <col min="8210" max="8211" width="30.7109375" style="358" customWidth="1"/>
    <col min="8212" max="8448" width="11.42578125" style="358"/>
    <col min="8449" max="8449" width="21" style="358" customWidth="1"/>
    <col min="8450" max="8450" width="17.5703125" style="358" customWidth="1"/>
    <col min="8451" max="8451" width="14.140625" style="358" customWidth="1"/>
    <col min="8452" max="8452" width="13.85546875" style="358" customWidth="1"/>
    <col min="8453" max="8453" width="14.28515625" style="358" customWidth="1"/>
    <col min="8454" max="8454" width="14.5703125" style="358" customWidth="1"/>
    <col min="8455" max="8455" width="14.28515625" style="358" customWidth="1"/>
    <col min="8456" max="8456" width="14.85546875" style="358" customWidth="1"/>
    <col min="8457" max="8457" width="14.28515625" style="358" customWidth="1"/>
    <col min="8458" max="8458" width="14.5703125" style="358" customWidth="1"/>
    <col min="8459" max="8459" width="15.42578125" style="358" customWidth="1"/>
    <col min="8460" max="8460" width="16.28515625" style="358" customWidth="1"/>
    <col min="8461" max="8461" width="11.42578125" style="358"/>
    <col min="8462" max="8462" width="12.28515625" style="358" bestFit="1" customWidth="1"/>
    <col min="8463" max="8465" width="11.42578125" style="358"/>
    <col min="8466" max="8467" width="30.7109375" style="358" customWidth="1"/>
    <col min="8468" max="8704" width="11.42578125" style="358"/>
    <col min="8705" max="8705" width="21" style="358" customWidth="1"/>
    <col min="8706" max="8706" width="17.5703125" style="358" customWidth="1"/>
    <col min="8707" max="8707" width="14.140625" style="358" customWidth="1"/>
    <col min="8708" max="8708" width="13.85546875" style="358" customWidth="1"/>
    <col min="8709" max="8709" width="14.28515625" style="358" customWidth="1"/>
    <col min="8710" max="8710" width="14.5703125" style="358" customWidth="1"/>
    <col min="8711" max="8711" width="14.28515625" style="358" customWidth="1"/>
    <col min="8712" max="8712" width="14.85546875" style="358" customWidth="1"/>
    <col min="8713" max="8713" width="14.28515625" style="358" customWidth="1"/>
    <col min="8714" max="8714" width="14.5703125" style="358" customWidth="1"/>
    <col min="8715" max="8715" width="15.42578125" style="358" customWidth="1"/>
    <col min="8716" max="8716" width="16.28515625" style="358" customWidth="1"/>
    <col min="8717" max="8717" width="11.42578125" style="358"/>
    <col min="8718" max="8718" width="12.28515625" style="358" bestFit="1" customWidth="1"/>
    <col min="8719" max="8721" width="11.42578125" style="358"/>
    <col min="8722" max="8723" width="30.7109375" style="358" customWidth="1"/>
    <col min="8724" max="8960" width="11.42578125" style="358"/>
    <col min="8961" max="8961" width="21" style="358" customWidth="1"/>
    <col min="8962" max="8962" width="17.5703125" style="358" customWidth="1"/>
    <col min="8963" max="8963" width="14.140625" style="358" customWidth="1"/>
    <col min="8964" max="8964" width="13.85546875" style="358" customWidth="1"/>
    <col min="8965" max="8965" width="14.28515625" style="358" customWidth="1"/>
    <col min="8966" max="8966" width="14.5703125" style="358" customWidth="1"/>
    <col min="8967" max="8967" width="14.28515625" style="358" customWidth="1"/>
    <col min="8968" max="8968" width="14.85546875" style="358" customWidth="1"/>
    <col min="8969" max="8969" width="14.28515625" style="358" customWidth="1"/>
    <col min="8970" max="8970" width="14.5703125" style="358" customWidth="1"/>
    <col min="8971" max="8971" width="15.42578125" style="358" customWidth="1"/>
    <col min="8972" max="8972" width="16.28515625" style="358" customWidth="1"/>
    <col min="8973" max="8973" width="11.42578125" style="358"/>
    <col min="8974" max="8974" width="12.28515625" style="358" bestFit="1" customWidth="1"/>
    <col min="8975" max="8977" width="11.42578125" style="358"/>
    <col min="8978" max="8979" width="30.7109375" style="358" customWidth="1"/>
    <col min="8980" max="9216" width="11.42578125" style="358"/>
    <col min="9217" max="9217" width="21" style="358" customWidth="1"/>
    <col min="9218" max="9218" width="17.5703125" style="358" customWidth="1"/>
    <col min="9219" max="9219" width="14.140625" style="358" customWidth="1"/>
    <col min="9220" max="9220" width="13.85546875" style="358" customWidth="1"/>
    <col min="9221" max="9221" width="14.28515625" style="358" customWidth="1"/>
    <col min="9222" max="9222" width="14.5703125" style="358" customWidth="1"/>
    <col min="9223" max="9223" width="14.28515625" style="358" customWidth="1"/>
    <col min="9224" max="9224" width="14.85546875" style="358" customWidth="1"/>
    <col min="9225" max="9225" width="14.28515625" style="358" customWidth="1"/>
    <col min="9226" max="9226" width="14.5703125" style="358" customWidth="1"/>
    <col min="9227" max="9227" width="15.42578125" style="358" customWidth="1"/>
    <col min="9228" max="9228" width="16.28515625" style="358" customWidth="1"/>
    <col min="9229" max="9229" width="11.42578125" style="358"/>
    <col min="9230" max="9230" width="12.28515625" style="358" bestFit="1" customWidth="1"/>
    <col min="9231" max="9233" width="11.42578125" style="358"/>
    <col min="9234" max="9235" width="30.7109375" style="358" customWidth="1"/>
    <col min="9236" max="9472" width="11.42578125" style="358"/>
    <col min="9473" max="9473" width="21" style="358" customWidth="1"/>
    <col min="9474" max="9474" width="17.5703125" style="358" customWidth="1"/>
    <col min="9475" max="9475" width="14.140625" style="358" customWidth="1"/>
    <col min="9476" max="9476" width="13.85546875" style="358" customWidth="1"/>
    <col min="9477" max="9477" width="14.28515625" style="358" customWidth="1"/>
    <col min="9478" max="9478" width="14.5703125" style="358" customWidth="1"/>
    <col min="9479" max="9479" width="14.28515625" style="358" customWidth="1"/>
    <col min="9480" max="9480" width="14.85546875" style="358" customWidth="1"/>
    <col min="9481" max="9481" width="14.28515625" style="358" customWidth="1"/>
    <col min="9482" max="9482" width="14.5703125" style="358" customWidth="1"/>
    <col min="9483" max="9483" width="15.42578125" style="358" customWidth="1"/>
    <col min="9484" max="9484" width="16.28515625" style="358" customWidth="1"/>
    <col min="9485" max="9485" width="11.42578125" style="358"/>
    <col min="9486" max="9486" width="12.28515625" style="358" bestFit="1" customWidth="1"/>
    <col min="9487" max="9489" width="11.42578125" style="358"/>
    <col min="9490" max="9491" width="30.7109375" style="358" customWidth="1"/>
    <col min="9492" max="9728" width="11.42578125" style="358"/>
    <col min="9729" max="9729" width="21" style="358" customWidth="1"/>
    <col min="9730" max="9730" width="17.5703125" style="358" customWidth="1"/>
    <col min="9731" max="9731" width="14.140625" style="358" customWidth="1"/>
    <col min="9732" max="9732" width="13.85546875" style="358" customWidth="1"/>
    <col min="9733" max="9733" width="14.28515625" style="358" customWidth="1"/>
    <col min="9734" max="9734" width="14.5703125" style="358" customWidth="1"/>
    <col min="9735" max="9735" width="14.28515625" style="358" customWidth="1"/>
    <col min="9736" max="9736" width="14.85546875" style="358" customWidth="1"/>
    <col min="9737" max="9737" width="14.28515625" style="358" customWidth="1"/>
    <col min="9738" max="9738" width="14.5703125" style="358" customWidth="1"/>
    <col min="9739" max="9739" width="15.42578125" style="358" customWidth="1"/>
    <col min="9740" max="9740" width="16.28515625" style="358" customWidth="1"/>
    <col min="9741" max="9741" width="11.42578125" style="358"/>
    <col min="9742" max="9742" width="12.28515625" style="358" bestFit="1" customWidth="1"/>
    <col min="9743" max="9745" width="11.42578125" style="358"/>
    <col min="9746" max="9747" width="30.7109375" style="358" customWidth="1"/>
    <col min="9748" max="9984" width="11.42578125" style="358"/>
    <col min="9985" max="9985" width="21" style="358" customWidth="1"/>
    <col min="9986" max="9986" width="17.5703125" style="358" customWidth="1"/>
    <col min="9987" max="9987" width="14.140625" style="358" customWidth="1"/>
    <col min="9988" max="9988" width="13.85546875" style="358" customWidth="1"/>
    <col min="9989" max="9989" width="14.28515625" style="358" customWidth="1"/>
    <col min="9990" max="9990" width="14.5703125" style="358" customWidth="1"/>
    <col min="9991" max="9991" width="14.28515625" style="358" customWidth="1"/>
    <col min="9992" max="9992" width="14.85546875" style="358" customWidth="1"/>
    <col min="9993" max="9993" width="14.28515625" style="358" customWidth="1"/>
    <col min="9994" max="9994" width="14.5703125" style="358" customWidth="1"/>
    <col min="9995" max="9995" width="15.42578125" style="358" customWidth="1"/>
    <col min="9996" max="9996" width="16.28515625" style="358" customWidth="1"/>
    <col min="9997" max="9997" width="11.42578125" style="358"/>
    <col min="9998" max="9998" width="12.28515625" style="358" bestFit="1" customWidth="1"/>
    <col min="9999" max="10001" width="11.42578125" style="358"/>
    <col min="10002" max="10003" width="30.7109375" style="358" customWidth="1"/>
    <col min="10004" max="10240" width="11.42578125" style="358"/>
    <col min="10241" max="10241" width="21" style="358" customWidth="1"/>
    <col min="10242" max="10242" width="17.5703125" style="358" customWidth="1"/>
    <col min="10243" max="10243" width="14.140625" style="358" customWidth="1"/>
    <col min="10244" max="10244" width="13.85546875" style="358" customWidth="1"/>
    <col min="10245" max="10245" width="14.28515625" style="358" customWidth="1"/>
    <col min="10246" max="10246" width="14.5703125" style="358" customWidth="1"/>
    <col min="10247" max="10247" width="14.28515625" style="358" customWidth="1"/>
    <col min="10248" max="10248" width="14.85546875" style="358" customWidth="1"/>
    <col min="10249" max="10249" width="14.28515625" style="358" customWidth="1"/>
    <col min="10250" max="10250" width="14.5703125" style="358" customWidth="1"/>
    <col min="10251" max="10251" width="15.42578125" style="358" customWidth="1"/>
    <col min="10252" max="10252" width="16.28515625" style="358" customWidth="1"/>
    <col min="10253" max="10253" width="11.42578125" style="358"/>
    <col min="10254" max="10254" width="12.28515625" style="358" bestFit="1" customWidth="1"/>
    <col min="10255" max="10257" width="11.42578125" style="358"/>
    <col min="10258" max="10259" width="30.7109375" style="358" customWidth="1"/>
    <col min="10260" max="10496" width="11.42578125" style="358"/>
    <col min="10497" max="10497" width="21" style="358" customWidth="1"/>
    <col min="10498" max="10498" width="17.5703125" style="358" customWidth="1"/>
    <col min="10499" max="10499" width="14.140625" style="358" customWidth="1"/>
    <col min="10500" max="10500" width="13.85546875" style="358" customWidth="1"/>
    <col min="10501" max="10501" width="14.28515625" style="358" customWidth="1"/>
    <col min="10502" max="10502" width="14.5703125" style="358" customWidth="1"/>
    <col min="10503" max="10503" width="14.28515625" style="358" customWidth="1"/>
    <col min="10504" max="10504" width="14.85546875" style="358" customWidth="1"/>
    <col min="10505" max="10505" width="14.28515625" style="358" customWidth="1"/>
    <col min="10506" max="10506" width="14.5703125" style="358" customWidth="1"/>
    <col min="10507" max="10507" width="15.42578125" style="358" customWidth="1"/>
    <col min="10508" max="10508" width="16.28515625" style="358" customWidth="1"/>
    <col min="10509" max="10509" width="11.42578125" style="358"/>
    <col min="10510" max="10510" width="12.28515625" style="358" bestFit="1" customWidth="1"/>
    <col min="10511" max="10513" width="11.42578125" style="358"/>
    <col min="10514" max="10515" width="30.7109375" style="358" customWidth="1"/>
    <col min="10516" max="10752" width="11.42578125" style="358"/>
    <col min="10753" max="10753" width="21" style="358" customWidth="1"/>
    <col min="10754" max="10754" width="17.5703125" style="358" customWidth="1"/>
    <col min="10755" max="10755" width="14.140625" style="358" customWidth="1"/>
    <col min="10756" max="10756" width="13.85546875" style="358" customWidth="1"/>
    <col min="10757" max="10757" width="14.28515625" style="358" customWidth="1"/>
    <col min="10758" max="10758" width="14.5703125" style="358" customWidth="1"/>
    <col min="10759" max="10759" width="14.28515625" style="358" customWidth="1"/>
    <col min="10760" max="10760" width="14.85546875" style="358" customWidth="1"/>
    <col min="10761" max="10761" width="14.28515625" style="358" customWidth="1"/>
    <col min="10762" max="10762" width="14.5703125" style="358" customWidth="1"/>
    <col min="10763" max="10763" width="15.42578125" style="358" customWidth="1"/>
    <col min="10764" max="10764" width="16.28515625" style="358" customWidth="1"/>
    <col min="10765" max="10765" width="11.42578125" style="358"/>
    <col min="10766" max="10766" width="12.28515625" style="358" bestFit="1" customWidth="1"/>
    <col min="10767" max="10769" width="11.42578125" style="358"/>
    <col min="10770" max="10771" width="30.7109375" style="358" customWidth="1"/>
    <col min="10772" max="11008" width="11.42578125" style="358"/>
    <col min="11009" max="11009" width="21" style="358" customWidth="1"/>
    <col min="11010" max="11010" width="17.5703125" style="358" customWidth="1"/>
    <col min="11011" max="11011" width="14.140625" style="358" customWidth="1"/>
    <col min="11012" max="11012" width="13.85546875" style="358" customWidth="1"/>
    <col min="11013" max="11013" width="14.28515625" style="358" customWidth="1"/>
    <col min="11014" max="11014" width="14.5703125" style="358" customWidth="1"/>
    <col min="11015" max="11015" width="14.28515625" style="358" customWidth="1"/>
    <col min="11016" max="11016" width="14.85546875" style="358" customWidth="1"/>
    <col min="11017" max="11017" width="14.28515625" style="358" customWidth="1"/>
    <col min="11018" max="11018" width="14.5703125" style="358" customWidth="1"/>
    <col min="11019" max="11019" width="15.42578125" style="358" customWidth="1"/>
    <col min="11020" max="11020" width="16.28515625" style="358" customWidth="1"/>
    <col min="11021" max="11021" width="11.42578125" style="358"/>
    <col min="11022" max="11022" width="12.28515625" style="358" bestFit="1" customWidth="1"/>
    <col min="11023" max="11025" width="11.42578125" style="358"/>
    <col min="11026" max="11027" width="30.7109375" style="358" customWidth="1"/>
    <col min="11028" max="11264" width="11.42578125" style="358"/>
    <col min="11265" max="11265" width="21" style="358" customWidth="1"/>
    <col min="11266" max="11266" width="17.5703125" style="358" customWidth="1"/>
    <col min="11267" max="11267" width="14.140625" style="358" customWidth="1"/>
    <col min="11268" max="11268" width="13.85546875" style="358" customWidth="1"/>
    <col min="11269" max="11269" width="14.28515625" style="358" customWidth="1"/>
    <col min="11270" max="11270" width="14.5703125" style="358" customWidth="1"/>
    <col min="11271" max="11271" width="14.28515625" style="358" customWidth="1"/>
    <col min="11272" max="11272" width="14.85546875" style="358" customWidth="1"/>
    <col min="11273" max="11273" width="14.28515625" style="358" customWidth="1"/>
    <col min="11274" max="11274" width="14.5703125" style="358" customWidth="1"/>
    <col min="11275" max="11275" width="15.42578125" style="358" customWidth="1"/>
    <col min="11276" max="11276" width="16.28515625" style="358" customWidth="1"/>
    <col min="11277" max="11277" width="11.42578125" style="358"/>
    <col min="11278" max="11278" width="12.28515625" style="358" bestFit="1" customWidth="1"/>
    <col min="11279" max="11281" width="11.42578125" style="358"/>
    <col min="11282" max="11283" width="30.7109375" style="358" customWidth="1"/>
    <col min="11284" max="11520" width="11.42578125" style="358"/>
    <col min="11521" max="11521" width="21" style="358" customWidth="1"/>
    <col min="11522" max="11522" width="17.5703125" style="358" customWidth="1"/>
    <col min="11523" max="11523" width="14.140625" style="358" customWidth="1"/>
    <col min="11524" max="11524" width="13.85546875" style="358" customWidth="1"/>
    <col min="11525" max="11525" width="14.28515625" style="358" customWidth="1"/>
    <col min="11526" max="11526" width="14.5703125" style="358" customWidth="1"/>
    <col min="11527" max="11527" width="14.28515625" style="358" customWidth="1"/>
    <col min="11528" max="11528" width="14.85546875" style="358" customWidth="1"/>
    <col min="11529" max="11529" width="14.28515625" style="358" customWidth="1"/>
    <col min="11530" max="11530" width="14.5703125" style="358" customWidth="1"/>
    <col min="11531" max="11531" width="15.42578125" style="358" customWidth="1"/>
    <col min="11532" max="11532" width="16.28515625" style="358" customWidth="1"/>
    <col min="11533" max="11533" width="11.42578125" style="358"/>
    <col min="11534" max="11534" width="12.28515625" style="358" bestFit="1" customWidth="1"/>
    <col min="11535" max="11537" width="11.42578125" style="358"/>
    <col min="11538" max="11539" width="30.7109375" style="358" customWidth="1"/>
    <col min="11540" max="11776" width="11.42578125" style="358"/>
    <col min="11777" max="11777" width="21" style="358" customWidth="1"/>
    <col min="11778" max="11778" width="17.5703125" style="358" customWidth="1"/>
    <col min="11779" max="11779" width="14.140625" style="358" customWidth="1"/>
    <col min="11780" max="11780" width="13.85546875" style="358" customWidth="1"/>
    <col min="11781" max="11781" width="14.28515625" style="358" customWidth="1"/>
    <col min="11782" max="11782" width="14.5703125" style="358" customWidth="1"/>
    <col min="11783" max="11783" width="14.28515625" style="358" customWidth="1"/>
    <col min="11784" max="11784" width="14.85546875" style="358" customWidth="1"/>
    <col min="11785" max="11785" width="14.28515625" style="358" customWidth="1"/>
    <col min="11786" max="11786" width="14.5703125" style="358" customWidth="1"/>
    <col min="11787" max="11787" width="15.42578125" style="358" customWidth="1"/>
    <col min="11788" max="11788" width="16.28515625" style="358" customWidth="1"/>
    <col min="11789" max="11789" width="11.42578125" style="358"/>
    <col min="11790" max="11790" width="12.28515625" style="358" bestFit="1" customWidth="1"/>
    <col min="11791" max="11793" width="11.42578125" style="358"/>
    <col min="11794" max="11795" width="30.7109375" style="358" customWidth="1"/>
    <col min="11796" max="12032" width="11.42578125" style="358"/>
    <col min="12033" max="12033" width="21" style="358" customWidth="1"/>
    <col min="12034" max="12034" width="17.5703125" style="358" customWidth="1"/>
    <col min="12035" max="12035" width="14.140625" style="358" customWidth="1"/>
    <col min="12036" max="12036" width="13.85546875" style="358" customWidth="1"/>
    <col min="12037" max="12037" width="14.28515625" style="358" customWidth="1"/>
    <col min="12038" max="12038" width="14.5703125" style="358" customWidth="1"/>
    <col min="12039" max="12039" width="14.28515625" style="358" customWidth="1"/>
    <col min="12040" max="12040" width="14.85546875" style="358" customWidth="1"/>
    <col min="12041" max="12041" width="14.28515625" style="358" customWidth="1"/>
    <col min="12042" max="12042" width="14.5703125" style="358" customWidth="1"/>
    <col min="12043" max="12043" width="15.42578125" style="358" customWidth="1"/>
    <col min="12044" max="12044" width="16.28515625" style="358" customWidth="1"/>
    <col min="12045" max="12045" width="11.42578125" style="358"/>
    <col min="12046" max="12046" width="12.28515625" style="358" bestFit="1" customWidth="1"/>
    <col min="12047" max="12049" width="11.42578125" style="358"/>
    <col min="12050" max="12051" width="30.7109375" style="358" customWidth="1"/>
    <col min="12052" max="12288" width="11.42578125" style="358"/>
    <col min="12289" max="12289" width="21" style="358" customWidth="1"/>
    <col min="12290" max="12290" width="17.5703125" style="358" customWidth="1"/>
    <col min="12291" max="12291" width="14.140625" style="358" customWidth="1"/>
    <col min="12292" max="12292" width="13.85546875" style="358" customWidth="1"/>
    <col min="12293" max="12293" width="14.28515625" style="358" customWidth="1"/>
    <col min="12294" max="12294" width="14.5703125" style="358" customWidth="1"/>
    <col min="12295" max="12295" width="14.28515625" style="358" customWidth="1"/>
    <col min="12296" max="12296" width="14.85546875" style="358" customWidth="1"/>
    <col min="12297" max="12297" width="14.28515625" style="358" customWidth="1"/>
    <col min="12298" max="12298" width="14.5703125" style="358" customWidth="1"/>
    <col min="12299" max="12299" width="15.42578125" style="358" customWidth="1"/>
    <col min="12300" max="12300" width="16.28515625" style="358" customWidth="1"/>
    <col min="12301" max="12301" width="11.42578125" style="358"/>
    <col min="12302" max="12302" width="12.28515625" style="358" bestFit="1" customWidth="1"/>
    <col min="12303" max="12305" width="11.42578125" style="358"/>
    <col min="12306" max="12307" width="30.7109375" style="358" customWidth="1"/>
    <col min="12308" max="12544" width="11.42578125" style="358"/>
    <col min="12545" max="12545" width="21" style="358" customWidth="1"/>
    <col min="12546" max="12546" width="17.5703125" style="358" customWidth="1"/>
    <col min="12547" max="12547" width="14.140625" style="358" customWidth="1"/>
    <col min="12548" max="12548" width="13.85546875" style="358" customWidth="1"/>
    <col min="12549" max="12549" width="14.28515625" style="358" customWidth="1"/>
    <col min="12550" max="12550" width="14.5703125" style="358" customWidth="1"/>
    <col min="12551" max="12551" width="14.28515625" style="358" customWidth="1"/>
    <col min="12552" max="12552" width="14.85546875" style="358" customWidth="1"/>
    <col min="12553" max="12553" width="14.28515625" style="358" customWidth="1"/>
    <col min="12554" max="12554" width="14.5703125" style="358" customWidth="1"/>
    <col min="12555" max="12555" width="15.42578125" style="358" customWidth="1"/>
    <col min="12556" max="12556" width="16.28515625" style="358" customWidth="1"/>
    <col min="12557" max="12557" width="11.42578125" style="358"/>
    <col min="12558" max="12558" width="12.28515625" style="358" bestFit="1" customWidth="1"/>
    <col min="12559" max="12561" width="11.42578125" style="358"/>
    <col min="12562" max="12563" width="30.7109375" style="358" customWidth="1"/>
    <col min="12564" max="12800" width="11.42578125" style="358"/>
    <col min="12801" max="12801" width="21" style="358" customWidth="1"/>
    <col min="12802" max="12802" width="17.5703125" style="358" customWidth="1"/>
    <col min="12803" max="12803" width="14.140625" style="358" customWidth="1"/>
    <col min="12804" max="12804" width="13.85546875" style="358" customWidth="1"/>
    <col min="12805" max="12805" width="14.28515625" style="358" customWidth="1"/>
    <col min="12806" max="12806" width="14.5703125" style="358" customWidth="1"/>
    <col min="12807" max="12807" width="14.28515625" style="358" customWidth="1"/>
    <col min="12808" max="12808" width="14.85546875" style="358" customWidth="1"/>
    <col min="12809" max="12809" width="14.28515625" style="358" customWidth="1"/>
    <col min="12810" max="12810" width="14.5703125" style="358" customWidth="1"/>
    <col min="12811" max="12811" width="15.42578125" style="358" customWidth="1"/>
    <col min="12812" max="12812" width="16.28515625" style="358" customWidth="1"/>
    <col min="12813" max="12813" width="11.42578125" style="358"/>
    <col min="12814" max="12814" width="12.28515625" style="358" bestFit="1" customWidth="1"/>
    <col min="12815" max="12817" width="11.42578125" style="358"/>
    <col min="12818" max="12819" width="30.7109375" style="358" customWidth="1"/>
    <col min="12820" max="13056" width="11.42578125" style="358"/>
    <col min="13057" max="13057" width="21" style="358" customWidth="1"/>
    <col min="13058" max="13058" width="17.5703125" style="358" customWidth="1"/>
    <col min="13059" max="13059" width="14.140625" style="358" customWidth="1"/>
    <col min="13060" max="13060" width="13.85546875" style="358" customWidth="1"/>
    <col min="13061" max="13061" width="14.28515625" style="358" customWidth="1"/>
    <col min="13062" max="13062" width="14.5703125" style="358" customWidth="1"/>
    <col min="13063" max="13063" width="14.28515625" style="358" customWidth="1"/>
    <col min="13064" max="13064" width="14.85546875" style="358" customWidth="1"/>
    <col min="13065" max="13065" width="14.28515625" style="358" customWidth="1"/>
    <col min="13066" max="13066" width="14.5703125" style="358" customWidth="1"/>
    <col min="13067" max="13067" width="15.42578125" style="358" customWidth="1"/>
    <col min="13068" max="13068" width="16.28515625" style="358" customWidth="1"/>
    <col min="13069" max="13069" width="11.42578125" style="358"/>
    <col min="13070" max="13070" width="12.28515625" style="358" bestFit="1" customWidth="1"/>
    <col min="13071" max="13073" width="11.42578125" style="358"/>
    <col min="13074" max="13075" width="30.7109375" style="358" customWidth="1"/>
    <col min="13076" max="13312" width="11.42578125" style="358"/>
    <col min="13313" max="13313" width="21" style="358" customWidth="1"/>
    <col min="13314" max="13314" width="17.5703125" style="358" customWidth="1"/>
    <col min="13315" max="13315" width="14.140625" style="358" customWidth="1"/>
    <col min="13316" max="13316" width="13.85546875" style="358" customWidth="1"/>
    <col min="13317" max="13317" width="14.28515625" style="358" customWidth="1"/>
    <col min="13318" max="13318" width="14.5703125" style="358" customWidth="1"/>
    <col min="13319" max="13319" width="14.28515625" style="358" customWidth="1"/>
    <col min="13320" max="13320" width="14.85546875" style="358" customWidth="1"/>
    <col min="13321" max="13321" width="14.28515625" style="358" customWidth="1"/>
    <col min="13322" max="13322" width="14.5703125" style="358" customWidth="1"/>
    <col min="13323" max="13323" width="15.42578125" style="358" customWidth="1"/>
    <col min="13324" max="13324" width="16.28515625" style="358" customWidth="1"/>
    <col min="13325" max="13325" width="11.42578125" style="358"/>
    <col min="13326" max="13326" width="12.28515625" style="358" bestFit="1" customWidth="1"/>
    <col min="13327" max="13329" width="11.42578125" style="358"/>
    <col min="13330" max="13331" width="30.7109375" style="358" customWidth="1"/>
    <col min="13332" max="13568" width="11.42578125" style="358"/>
    <col min="13569" max="13569" width="21" style="358" customWidth="1"/>
    <col min="13570" max="13570" width="17.5703125" style="358" customWidth="1"/>
    <col min="13571" max="13571" width="14.140625" style="358" customWidth="1"/>
    <col min="13572" max="13572" width="13.85546875" style="358" customWidth="1"/>
    <col min="13573" max="13573" width="14.28515625" style="358" customWidth="1"/>
    <col min="13574" max="13574" width="14.5703125" style="358" customWidth="1"/>
    <col min="13575" max="13575" width="14.28515625" style="358" customWidth="1"/>
    <col min="13576" max="13576" width="14.85546875" style="358" customWidth="1"/>
    <col min="13577" max="13577" width="14.28515625" style="358" customWidth="1"/>
    <col min="13578" max="13578" width="14.5703125" style="358" customWidth="1"/>
    <col min="13579" max="13579" width="15.42578125" style="358" customWidth="1"/>
    <col min="13580" max="13580" width="16.28515625" style="358" customWidth="1"/>
    <col min="13581" max="13581" width="11.42578125" style="358"/>
    <col min="13582" max="13582" width="12.28515625" style="358" bestFit="1" customWidth="1"/>
    <col min="13583" max="13585" width="11.42578125" style="358"/>
    <col min="13586" max="13587" width="30.7109375" style="358" customWidth="1"/>
    <col min="13588" max="13824" width="11.42578125" style="358"/>
    <col min="13825" max="13825" width="21" style="358" customWidth="1"/>
    <col min="13826" max="13826" width="17.5703125" style="358" customWidth="1"/>
    <col min="13827" max="13827" width="14.140625" style="358" customWidth="1"/>
    <col min="13828" max="13828" width="13.85546875" style="358" customWidth="1"/>
    <col min="13829" max="13829" width="14.28515625" style="358" customWidth="1"/>
    <col min="13830" max="13830" width="14.5703125" style="358" customWidth="1"/>
    <col min="13831" max="13831" width="14.28515625" style="358" customWidth="1"/>
    <col min="13832" max="13832" width="14.85546875" style="358" customWidth="1"/>
    <col min="13833" max="13833" width="14.28515625" style="358" customWidth="1"/>
    <col min="13834" max="13834" width="14.5703125" style="358" customWidth="1"/>
    <col min="13835" max="13835" width="15.42578125" style="358" customWidth="1"/>
    <col min="13836" max="13836" width="16.28515625" style="358" customWidth="1"/>
    <col min="13837" max="13837" width="11.42578125" style="358"/>
    <col min="13838" max="13838" width="12.28515625" style="358" bestFit="1" customWidth="1"/>
    <col min="13839" max="13841" width="11.42578125" style="358"/>
    <col min="13842" max="13843" width="30.7109375" style="358" customWidth="1"/>
    <col min="13844" max="14080" width="11.42578125" style="358"/>
    <col min="14081" max="14081" width="21" style="358" customWidth="1"/>
    <col min="14082" max="14082" width="17.5703125" style="358" customWidth="1"/>
    <col min="14083" max="14083" width="14.140625" style="358" customWidth="1"/>
    <col min="14084" max="14084" width="13.85546875" style="358" customWidth="1"/>
    <col min="14085" max="14085" width="14.28515625" style="358" customWidth="1"/>
    <col min="14086" max="14086" width="14.5703125" style="358" customWidth="1"/>
    <col min="14087" max="14087" width="14.28515625" style="358" customWidth="1"/>
    <col min="14088" max="14088" width="14.85546875" style="358" customWidth="1"/>
    <col min="14089" max="14089" width="14.28515625" style="358" customWidth="1"/>
    <col min="14090" max="14090" width="14.5703125" style="358" customWidth="1"/>
    <col min="14091" max="14091" width="15.42578125" style="358" customWidth="1"/>
    <col min="14092" max="14092" width="16.28515625" style="358" customWidth="1"/>
    <col min="14093" max="14093" width="11.42578125" style="358"/>
    <col min="14094" max="14094" width="12.28515625" style="358" bestFit="1" customWidth="1"/>
    <col min="14095" max="14097" width="11.42578125" style="358"/>
    <col min="14098" max="14099" width="30.7109375" style="358" customWidth="1"/>
    <col min="14100" max="14336" width="11.42578125" style="358"/>
    <col min="14337" max="14337" width="21" style="358" customWidth="1"/>
    <col min="14338" max="14338" width="17.5703125" style="358" customWidth="1"/>
    <col min="14339" max="14339" width="14.140625" style="358" customWidth="1"/>
    <col min="14340" max="14340" width="13.85546875" style="358" customWidth="1"/>
    <col min="14341" max="14341" width="14.28515625" style="358" customWidth="1"/>
    <col min="14342" max="14342" width="14.5703125" style="358" customWidth="1"/>
    <col min="14343" max="14343" width="14.28515625" style="358" customWidth="1"/>
    <col min="14344" max="14344" width="14.85546875" style="358" customWidth="1"/>
    <col min="14345" max="14345" width="14.28515625" style="358" customWidth="1"/>
    <col min="14346" max="14346" width="14.5703125" style="358" customWidth="1"/>
    <col min="14347" max="14347" width="15.42578125" style="358" customWidth="1"/>
    <col min="14348" max="14348" width="16.28515625" style="358" customWidth="1"/>
    <col min="14349" max="14349" width="11.42578125" style="358"/>
    <col min="14350" max="14350" width="12.28515625" style="358" bestFit="1" customWidth="1"/>
    <col min="14351" max="14353" width="11.42578125" style="358"/>
    <col min="14354" max="14355" width="30.7109375" style="358" customWidth="1"/>
    <col min="14356" max="14592" width="11.42578125" style="358"/>
    <col min="14593" max="14593" width="21" style="358" customWidth="1"/>
    <col min="14594" max="14594" width="17.5703125" style="358" customWidth="1"/>
    <col min="14595" max="14595" width="14.140625" style="358" customWidth="1"/>
    <col min="14596" max="14596" width="13.85546875" style="358" customWidth="1"/>
    <col min="14597" max="14597" width="14.28515625" style="358" customWidth="1"/>
    <col min="14598" max="14598" width="14.5703125" style="358" customWidth="1"/>
    <col min="14599" max="14599" width="14.28515625" style="358" customWidth="1"/>
    <col min="14600" max="14600" width="14.85546875" style="358" customWidth="1"/>
    <col min="14601" max="14601" width="14.28515625" style="358" customWidth="1"/>
    <col min="14602" max="14602" width="14.5703125" style="358" customWidth="1"/>
    <col min="14603" max="14603" width="15.42578125" style="358" customWidth="1"/>
    <col min="14604" max="14604" width="16.28515625" style="358" customWidth="1"/>
    <col min="14605" max="14605" width="11.42578125" style="358"/>
    <col min="14606" max="14606" width="12.28515625" style="358" bestFit="1" customWidth="1"/>
    <col min="14607" max="14609" width="11.42578125" style="358"/>
    <col min="14610" max="14611" width="30.7109375" style="358" customWidth="1"/>
    <col min="14612" max="14848" width="11.42578125" style="358"/>
    <col min="14849" max="14849" width="21" style="358" customWidth="1"/>
    <col min="14850" max="14850" width="17.5703125" style="358" customWidth="1"/>
    <col min="14851" max="14851" width="14.140625" style="358" customWidth="1"/>
    <col min="14852" max="14852" width="13.85546875" style="358" customWidth="1"/>
    <col min="14853" max="14853" width="14.28515625" style="358" customWidth="1"/>
    <col min="14854" max="14854" width="14.5703125" style="358" customWidth="1"/>
    <col min="14855" max="14855" width="14.28515625" style="358" customWidth="1"/>
    <col min="14856" max="14856" width="14.85546875" style="358" customWidth="1"/>
    <col min="14857" max="14857" width="14.28515625" style="358" customWidth="1"/>
    <col min="14858" max="14858" width="14.5703125" style="358" customWidth="1"/>
    <col min="14859" max="14859" width="15.42578125" style="358" customWidth="1"/>
    <col min="14860" max="14860" width="16.28515625" style="358" customWidth="1"/>
    <col min="14861" max="14861" width="11.42578125" style="358"/>
    <col min="14862" max="14862" width="12.28515625" style="358" bestFit="1" customWidth="1"/>
    <col min="14863" max="14865" width="11.42578125" style="358"/>
    <col min="14866" max="14867" width="30.7109375" style="358" customWidth="1"/>
    <col min="14868" max="15104" width="11.42578125" style="358"/>
    <col min="15105" max="15105" width="21" style="358" customWidth="1"/>
    <col min="15106" max="15106" width="17.5703125" style="358" customWidth="1"/>
    <col min="15107" max="15107" width="14.140625" style="358" customWidth="1"/>
    <col min="15108" max="15108" width="13.85546875" style="358" customWidth="1"/>
    <col min="15109" max="15109" width="14.28515625" style="358" customWidth="1"/>
    <col min="15110" max="15110" width="14.5703125" style="358" customWidth="1"/>
    <col min="15111" max="15111" width="14.28515625" style="358" customWidth="1"/>
    <col min="15112" max="15112" width="14.85546875" style="358" customWidth="1"/>
    <col min="15113" max="15113" width="14.28515625" style="358" customWidth="1"/>
    <col min="15114" max="15114" width="14.5703125" style="358" customWidth="1"/>
    <col min="15115" max="15115" width="15.42578125" style="358" customWidth="1"/>
    <col min="15116" max="15116" width="16.28515625" style="358" customWidth="1"/>
    <col min="15117" max="15117" width="11.42578125" style="358"/>
    <col min="15118" max="15118" width="12.28515625" style="358" bestFit="1" customWidth="1"/>
    <col min="15119" max="15121" width="11.42578125" style="358"/>
    <col min="15122" max="15123" width="30.7109375" style="358" customWidth="1"/>
    <col min="15124" max="15360" width="11.42578125" style="358"/>
    <col min="15361" max="15361" width="21" style="358" customWidth="1"/>
    <col min="15362" max="15362" width="17.5703125" style="358" customWidth="1"/>
    <col min="15363" max="15363" width="14.140625" style="358" customWidth="1"/>
    <col min="15364" max="15364" width="13.85546875" style="358" customWidth="1"/>
    <col min="15365" max="15365" width="14.28515625" style="358" customWidth="1"/>
    <col min="15366" max="15366" width="14.5703125" style="358" customWidth="1"/>
    <col min="15367" max="15367" width="14.28515625" style="358" customWidth="1"/>
    <col min="15368" max="15368" width="14.85546875" style="358" customWidth="1"/>
    <col min="15369" max="15369" width="14.28515625" style="358" customWidth="1"/>
    <col min="15370" max="15370" width="14.5703125" style="358" customWidth="1"/>
    <col min="15371" max="15371" width="15.42578125" style="358" customWidth="1"/>
    <col min="15372" max="15372" width="16.28515625" style="358" customWidth="1"/>
    <col min="15373" max="15373" width="11.42578125" style="358"/>
    <col min="15374" max="15374" width="12.28515625" style="358" bestFit="1" customWidth="1"/>
    <col min="15375" max="15377" width="11.42578125" style="358"/>
    <col min="15378" max="15379" width="30.7109375" style="358" customWidth="1"/>
    <col min="15380" max="15616" width="11.42578125" style="358"/>
    <col min="15617" max="15617" width="21" style="358" customWidth="1"/>
    <col min="15618" max="15618" width="17.5703125" style="358" customWidth="1"/>
    <col min="15619" max="15619" width="14.140625" style="358" customWidth="1"/>
    <col min="15620" max="15620" width="13.85546875" style="358" customWidth="1"/>
    <col min="15621" max="15621" width="14.28515625" style="358" customWidth="1"/>
    <col min="15622" max="15622" width="14.5703125" style="358" customWidth="1"/>
    <col min="15623" max="15623" width="14.28515625" style="358" customWidth="1"/>
    <col min="15624" max="15624" width="14.85546875" style="358" customWidth="1"/>
    <col min="15625" max="15625" width="14.28515625" style="358" customWidth="1"/>
    <col min="15626" max="15626" width="14.5703125" style="358" customWidth="1"/>
    <col min="15627" max="15627" width="15.42578125" style="358" customWidth="1"/>
    <col min="15628" max="15628" width="16.28515625" style="358" customWidth="1"/>
    <col min="15629" max="15629" width="11.42578125" style="358"/>
    <col min="15630" max="15630" width="12.28515625" style="358" bestFit="1" customWidth="1"/>
    <col min="15631" max="15633" width="11.42578125" style="358"/>
    <col min="15634" max="15635" width="30.7109375" style="358" customWidth="1"/>
    <col min="15636" max="15872" width="11.42578125" style="358"/>
    <col min="15873" max="15873" width="21" style="358" customWidth="1"/>
    <col min="15874" max="15874" width="17.5703125" style="358" customWidth="1"/>
    <col min="15875" max="15875" width="14.140625" style="358" customWidth="1"/>
    <col min="15876" max="15876" width="13.85546875" style="358" customWidth="1"/>
    <col min="15877" max="15877" width="14.28515625" style="358" customWidth="1"/>
    <col min="15878" max="15878" width="14.5703125" style="358" customWidth="1"/>
    <col min="15879" max="15879" width="14.28515625" style="358" customWidth="1"/>
    <col min="15880" max="15880" width="14.85546875" style="358" customWidth="1"/>
    <col min="15881" max="15881" width="14.28515625" style="358" customWidth="1"/>
    <col min="15882" max="15882" width="14.5703125" style="358" customWidth="1"/>
    <col min="15883" max="15883" width="15.42578125" style="358" customWidth="1"/>
    <col min="15884" max="15884" width="16.28515625" style="358" customWidth="1"/>
    <col min="15885" max="15885" width="11.42578125" style="358"/>
    <col min="15886" max="15886" width="12.28515625" style="358" bestFit="1" customWidth="1"/>
    <col min="15887" max="15889" width="11.42578125" style="358"/>
    <col min="15890" max="15891" width="30.7109375" style="358" customWidth="1"/>
    <col min="15892" max="16128" width="11.42578125" style="358"/>
    <col min="16129" max="16129" width="21" style="358" customWidth="1"/>
    <col min="16130" max="16130" width="17.5703125" style="358" customWidth="1"/>
    <col min="16131" max="16131" width="14.140625" style="358" customWidth="1"/>
    <col min="16132" max="16132" width="13.85546875" style="358" customWidth="1"/>
    <col min="16133" max="16133" width="14.28515625" style="358" customWidth="1"/>
    <col min="16134" max="16134" width="14.5703125" style="358" customWidth="1"/>
    <col min="16135" max="16135" width="14.28515625" style="358" customWidth="1"/>
    <col min="16136" max="16136" width="14.85546875" style="358" customWidth="1"/>
    <col min="16137" max="16137" width="14.28515625" style="358" customWidth="1"/>
    <col min="16138" max="16138" width="14.5703125" style="358" customWidth="1"/>
    <col min="16139" max="16139" width="15.42578125" style="358" customWidth="1"/>
    <col min="16140" max="16140" width="16.28515625" style="358" customWidth="1"/>
    <col min="16141" max="16141" width="11.42578125" style="358"/>
    <col min="16142" max="16142" width="12.28515625" style="358" bestFit="1" customWidth="1"/>
    <col min="16143" max="16145" width="11.42578125" style="358"/>
    <col min="16146" max="16147" width="30.7109375" style="358" customWidth="1"/>
    <col min="16148" max="16384" width="11.42578125" style="358"/>
  </cols>
  <sheetData>
    <row r="1" spans="1:19" x14ac:dyDescent="0.25">
      <c r="A1" s="367" t="s">
        <v>1728</v>
      </c>
      <c r="B1" s="367" t="s">
        <v>1729</v>
      </c>
      <c r="C1" s="367" t="s">
        <v>3</v>
      </c>
      <c r="D1" s="367" t="s">
        <v>3</v>
      </c>
      <c r="E1" s="367" t="s">
        <v>3</v>
      </c>
      <c r="F1" s="367" t="s">
        <v>1730</v>
      </c>
      <c r="G1" s="368">
        <f>Monto_Oferta</f>
        <v>0</v>
      </c>
      <c r="H1" s="368"/>
    </row>
    <row r="2" spans="1:19" s="359" customFormat="1" x14ac:dyDescent="0.25">
      <c r="A2" s="367" t="s">
        <v>1731</v>
      </c>
      <c r="B2" s="367" t="s">
        <v>3</v>
      </c>
      <c r="C2" s="369"/>
      <c r="D2" s="369"/>
      <c r="E2" s="367" t="s">
        <v>3</v>
      </c>
      <c r="F2" s="370" t="str">
        <f>IF(LEFT(FIXED(G1,2,TRUE),1)="-","MENOS ","")</f>
        <v/>
      </c>
      <c r="G2" s="370" t="str">
        <f>FIXED(ABS(G1),2,TRUE)</f>
        <v>0,00</v>
      </c>
      <c r="H2" s="371"/>
    </row>
    <row r="3" spans="1:19" s="359" customFormat="1" ht="23.25" customHeight="1" x14ac:dyDescent="0.25">
      <c r="A3" s="367"/>
      <c r="B3" s="367"/>
      <c r="C3" s="369"/>
      <c r="D3" s="369"/>
      <c r="E3" s="367"/>
      <c r="F3" s="370"/>
      <c r="G3" s="370"/>
      <c r="H3" s="371"/>
    </row>
    <row r="4" spans="1:19" x14ac:dyDescent="0.25">
      <c r="A4" s="367"/>
      <c r="B4" s="367"/>
      <c r="C4" s="369"/>
      <c r="D4" s="369"/>
      <c r="E4" s="367"/>
      <c r="F4" s="370"/>
      <c r="G4" s="370"/>
      <c r="H4" s="371"/>
      <c r="R4" s="437"/>
      <c r="S4" s="438"/>
    </row>
    <row r="5" spans="1:19" x14ac:dyDescent="0.25">
      <c r="A5" s="367"/>
      <c r="B5" s="367"/>
      <c r="C5" s="369"/>
      <c r="D5" s="369"/>
      <c r="E5" s="367"/>
      <c r="F5" s="370" t="str">
        <f>IF(LEN($G$2)-15&lt;0,"0",MID(($G$2),LEN($G$2)-15+1,1))</f>
        <v>0</v>
      </c>
      <c r="G5" s="370" t="str">
        <f>IF(AND(A10="1",A11="00"),"CIEN ",VLOOKUP(F5,$A1:$E47,4))</f>
        <v xml:space="preserve"> </v>
      </c>
      <c r="H5" s="371"/>
      <c r="R5" s="438"/>
      <c r="S5" s="438"/>
    </row>
    <row r="6" spans="1:19" x14ac:dyDescent="0.25">
      <c r="A6" s="367"/>
      <c r="B6" s="367"/>
      <c r="C6" s="369"/>
      <c r="D6" s="369"/>
      <c r="E6" s="367"/>
      <c r="F6" s="370" t="str">
        <f>IF(LEN($G$2)-14&lt;0,"0",MID(($G$2),LEN($G$2)-14+1,2))</f>
        <v>0</v>
      </c>
      <c r="G6" s="370" t="str">
        <f>IF(LEFT(F6,1)="0","",IF(VALUE(F6)&gt;29,VLOOKUP(LEFT(F6,1),A1:E47,3),VLOOKUP(F6,A1:E47,5)))</f>
        <v/>
      </c>
      <c r="H6" s="371"/>
      <c r="R6" s="438"/>
      <c r="S6" s="438"/>
    </row>
    <row r="7" spans="1:19" x14ac:dyDescent="0.25">
      <c r="A7" s="367"/>
      <c r="B7" s="367"/>
      <c r="C7" s="369"/>
      <c r="D7" s="369"/>
      <c r="E7" s="367"/>
      <c r="F7" s="370" t="str">
        <f t="shared" ref="F7:F8" si="0">IF(LEN($G$2)-13&lt;0,"0",MID(($G$2),LEN($G$2)-13+1,1))</f>
        <v>0</v>
      </c>
      <c r="G7" s="370" t="str">
        <f>IF(AND(VALUE(F6)&gt;30,MID(F6,2,1)&lt;&gt;"0"),"Y ","")</f>
        <v/>
      </c>
      <c r="H7" s="371"/>
      <c r="R7" s="438"/>
      <c r="S7" s="438"/>
    </row>
    <row r="8" spans="1:19" x14ac:dyDescent="0.25">
      <c r="A8" s="367"/>
      <c r="B8" s="367"/>
      <c r="C8" s="369"/>
      <c r="D8" s="369"/>
      <c r="E8" s="367"/>
      <c r="F8" s="370" t="str">
        <f t="shared" si="0"/>
        <v>0</v>
      </c>
      <c r="G8" s="370" t="str">
        <f>IF(OR(VALUE(F6)&lt;=9,VALUE(F6)=0),VLOOKUP(F8,A1:E47,5),IF(VALUE(F6)&gt;29,VLOOKUP(MID(F6,2,1),A1:E47,5),""))</f>
        <v xml:space="preserve"> </v>
      </c>
      <c r="H8" s="371"/>
      <c r="R8" s="438"/>
      <c r="S8" s="438"/>
    </row>
    <row r="9" spans="1:19" x14ac:dyDescent="0.25">
      <c r="A9" s="367"/>
      <c r="B9" s="367"/>
      <c r="C9" s="369"/>
      <c r="D9" s="369"/>
      <c r="E9" s="367"/>
      <c r="F9" s="370" t="str">
        <f>IF(AND(AND(F5="0",F6="0"),F8="0"),"0",IF(AND(AND(F8="1",F5="0"),F6="0"),"1","2"))</f>
        <v>0</v>
      </c>
      <c r="G9" s="370" t="str">
        <f>IF(F9="0","",IF(F9="1","MIL ","MIL "))</f>
        <v/>
      </c>
      <c r="H9" s="371"/>
      <c r="R9" s="438"/>
      <c r="S9" s="438"/>
    </row>
    <row r="10" spans="1:19" s="360" customFormat="1" x14ac:dyDescent="0.25">
      <c r="A10" s="367" t="s">
        <v>1732</v>
      </c>
      <c r="B10" s="367" t="s">
        <v>1733</v>
      </c>
      <c r="C10" s="369"/>
      <c r="D10" s="369"/>
      <c r="E10" s="367" t="s">
        <v>1733</v>
      </c>
      <c r="F10" s="370" t="str">
        <f>IF(LEN(G2)-12&lt;0,"0",MID((G2),LEN(G2)-12+1,1))</f>
        <v>0</v>
      </c>
      <c r="G10" s="370" t="str">
        <f>IF(AND(F10="1",F11="00"),"CIEN ",VLOOKUP(F10,A1:E47,4))</f>
        <v xml:space="preserve"> </v>
      </c>
      <c r="H10" s="371"/>
      <c r="R10" s="438"/>
      <c r="S10" s="438"/>
    </row>
    <row r="11" spans="1:19" x14ac:dyDescent="0.25">
      <c r="A11" s="367" t="s">
        <v>1734</v>
      </c>
      <c r="B11" s="367" t="s">
        <v>1735</v>
      </c>
      <c r="C11" s="369"/>
      <c r="D11" s="369"/>
      <c r="E11" s="367" t="s">
        <v>1735</v>
      </c>
      <c r="F11" s="370" t="str">
        <f>IF(LEN(G2)-11&lt;0,"0",MID((G2),LEN(G2)-11+1,2))</f>
        <v>0</v>
      </c>
      <c r="G11" s="370" t="str">
        <f>IF(LEFT(F11,1)="0","",IF(VALUE(F11)&gt;29,VLOOKUP(LEFT(F11,1),A1:E47,3),VLOOKUP(F11,A1:E47,5)))</f>
        <v/>
      </c>
      <c r="H11" s="371"/>
      <c r="R11" s="438"/>
      <c r="S11" s="438"/>
    </row>
    <row r="12" spans="1:19" x14ac:dyDescent="0.25">
      <c r="A12" s="367" t="s">
        <v>1736</v>
      </c>
      <c r="B12" s="367" t="s">
        <v>1737</v>
      </c>
      <c r="C12" s="369"/>
      <c r="D12" s="369"/>
      <c r="E12" s="367" t="s">
        <v>1737</v>
      </c>
      <c r="F12" s="370" t="str">
        <f>IF(LEN(G2)-10&lt;0,"0",MID((G2),LEN(G2)-10+1,1))</f>
        <v>0</v>
      </c>
      <c r="G12" s="370" t="str">
        <f>IF(AND(VALUE(F11)&gt;30,MID(F11,2,1)&lt;&gt;"0"),"Y ","")</f>
        <v/>
      </c>
      <c r="H12" s="371"/>
      <c r="R12" s="438"/>
      <c r="S12" s="438"/>
    </row>
    <row r="13" spans="1:19" x14ac:dyDescent="0.25">
      <c r="A13" s="367" t="s">
        <v>1738</v>
      </c>
      <c r="B13" s="367" t="s">
        <v>1739</v>
      </c>
      <c r="C13" s="369"/>
      <c r="D13" s="369"/>
      <c r="E13" s="367" t="s">
        <v>1739</v>
      </c>
      <c r="F13" s="370" t="str">
        <f>IF(LEN(G2)-10&lt;0,"0",MID((G2),LEN(G2)-10+1,1))</f>
        <v>0</v>
      </c>
      <c r="G13" s="370" t="str">
        <f>IF(OR(VALUE(F11)&lt;=9,VALUE(F11)=0),VLOOKUP(F13,A1:E47,5),IF(VALUE(F11)&gt;29,VLOOKUP(MID(F11,2,1),A1:E47,5),""))</f>
        <v xml:space="preserve"> </v>
      </c>
      <c r="H13" s="371"/>
      <c r="R13" s="438"/>
      <c r="S13" s="438"/>
    </row>
    <row r="14" spans="1:19" x14ac:dyDescent="0.25">
      <c r="A14" s="367" t="s">
        <v>1740</v>
      </c>
      <c r="B14" s="367" t="s">
        <v>1741</v>
      </c>
      <c r="C14" s="369"/>
      <c r="D14" s="369"/>
      <c r="E14" s="367" t="s">
        <v>1741</v>
      </c>
      <c r="F14" s="370" t="str">
        <f>IF(AND(AND(F10="0",F11="0"),F13="0"),"0",IF(AND(AND(F13="1",F10="0"),F11="0"),"1","2"))</f>
        <v>0</v>
      </c>
      <c r="G14" s="370" t="str">
        <f>IF(F14="0","",IF(F14="1","MILLON ","MILLONES "))</f>
        <v/>
      </c>
      <c r="H14" s="371"/>
      <c r="R14" s="438"/>
      <c r="S14" s="438"/>
    </row>
    <row r="15" spans="1:19" x14ac:dyDescent="0.25">
      <c r="A15" s="367" t="s">
        <v>1742</v>
      </c>
      <c r="B15" s="367" t="s">
        <v>1743</v>
      </c>
      <c r="C15" s="369"/>
      <c r="D15" s="369"/>
      <c r="E15" s="367" t="s">
        <v>1743</v>
      </c>
      <c r="F15" s="370" t="str">
        <f>IF(LEN(G2)-9&lt;0,"0",MID((G2),LEN(G2)-9+1,1))</f>
        <v>0</v>
      </c>
      <c r="G15" s="370" t="str">
        <f>IF(AND(F15="1",F16="00"),"CIEN",VLOOKUP(F15,A1:E47,4))</f>
        <v xml:space="preserve"> </v>
      </c>
      <c r="H15" s="371"/>
      <c r="R15" s="438"/>
      <c r="S15" s="438"/>
    </row>
    <row r="16" spans="1:19" x14ac:dyDescent="0.25">
      <c r="A16" s="367" t="s">
        <v>1744</v>
      </c>
      <c r="B16" s="367" t="s">
        <v>1745</v>
      </c>
      <c r="C16" s="369"/>
      <c r="D16" s="369"/>
      <c r="E16" s="367" t="s">
        <v>1745</v>
      </c>
      <c r="F16" s="370" t="str">
        <f>IF(LEN(G2)-8&lt;0,"0",MID((G2),LEN(G2)-8+1,2))</f>
        <v>0</v>
      </c>
      <c r="G16" s="370" t="str">
        <f>IF(LEFT(F16,1)="0","",IF(VALUE(F16)&gt;29,VLOOKUP(LEFT(F16,1),A1:E47,3),VLOOKUP(F16,A1:E47,5)))</f>
        <v/>
      </c>
      <c r="H16" s="371"/>
      <c r="R16" s="438"/>
      <c r="S16" s="438"/>
    </row>
    <row r="17" spans="1:19" x14ac:dyDescent="0.25">
      <c r="A17" s="367" t="s">
        <v>1746</v>
      </c>
      <c r="B17" s="367" t="s">
        <v>1747</v>
      </c>
      <c r="C17" s="369"/>
      <c r="D17" s="369"/>
      <c r="E17" s="367" t="s">
        <v>1747</v>
      </c>
      <c r="F17" s="370" t="str">
        <f>IF(LEN(G2)-7&lt;0,"0",MID((G2),LEN(G2)-7+1,1))</f>
        <v>0</v>
      </c>
      <c r="G17" s="370" t="str">
        <f>IF(AND(VALUE(F16)&gt;30,MID(F16,2,1)&lt;&gt;"0"),"Y ","")</f>
        <v/>
      </c>
      <c r="H17" s="371"/>
      <c r="R17" s="438"/>
      <c r="S17" s="438"/>
    </row>
    <row r="18" spans="1:19" x14ac:dyDescent="0.25">
      <c r="A18" s="367" t="s">
        <v>1748</v>
      </c>
      <c r="B18" s="367" t="s">
        <v>1749</v>
      </c>
      <c r="C18" s="369"/>
      <c r="D18" s="369"/>
      <c r="E18" s="367" t="s">
        <v>1749</v>
      </c>
      <c r="F18" s="369"/>
      <c r="G18" s="370" t="str">
        <f>IF(OR(VALUE(F16)&lt;=9,VALUE(F16)=0),VLOOKUP(F17,A1:E47,5),IF(VALUE(F16)&gt;29,VLOOKUP(MID(F16,2,1),A1:E47,5),""))</f>
        <v xml:space="preserve"> </v>
      </c>
      <c r="H18" s="371"/>
      <c r="R18" s="438"/>
      <c r="S18" s="438"/>
    </row>
    <row r="19" spans="1:19" x14ac:dyDescent="0.25">
      <c r="A19" s="367" t="s">
        <v>1727</v>
      </c>
      <c r="B19" s="367" t="s">
        <v>1733</v>
      </c>
      <c r="C19" s="367" t="s">
        <v>1750</v>
      </c>
      <c r="D19" s="367" t="s">
        <v>1751</v>
      </c>
      <c r="E19" s="367" t="s">
        <v>1752</v>
      </c>
      <c r="F19" s="370" t="str">
        <f>IF(AND(AND(F15="0",VALUE(F16)=0),F17="0"),"0",IF(F17="1","1","2"))</f>
        <v>0</v>
      </c>
      <c r="G19" s="370" t="str">
        <f>IF(F19="0","","MIL ")</f>
        <v/>
      </c>
      <c r="H19" s="371"/>
      <c r="R19" s="438"/>
      <c r="S19" s="438"/>
    </row>
    <row r="20" spans="1:19" x14ac:dyDescent="0.25">
      <c r="A20" s="367" t="s">
        <v>1753</v>
      </c>
      <c r="B20" s="367" t="s">
        <v>1750</v>
      </c>
      <c r="C20" s="367" t="s">
        <v>3</v>
      </c>
      <c r="D20" s="367" t="s">
        <v>3</v>
      </c>
      <c r="E20" s="367" t="s">
        <v>1750</v>
      </c>
      <c r="F20" s="370" t="str">
        <f>IF(LEN(G2)-6&lt;0,"0",MID((G2),LEN(G2)-6+1,1))</f>
        <v>0</v>
      </c>
      <c r="G20" s="370" t="str">
        <f>IF(AND(F20="1",F21="00"),"CIEN ",VLOOKUP(F20,A1:E47,4))</f>
        <v xml:space="preserve"> </v>
      </c>
      <c r="H20" s="371"/>
      <c r="R20" s="438"/>
      <c r="S20" s="438"/>
    </row>
    <row r="21" spans="1:19" x14ac:dyDescent="0.25">
      <c r="A21" s="367" t="s">
        <v>1754</v>
      </c>
      <c r="B21" s="367" t="s">
        <v>1755</v>
      </c>
      <c r="C21" s="369"/>
      <c r="D21" s="369"/>
      <c r="E21" s="367" t="s">
        <v>1755</v>
      </c>
      <c r="F21" s="370" t="str">
        <f>IF(LEN(G2)-5&lt;0,"0",MID((G2),LEN(G2)-5+1,2))</f>
        <v>0</v>
      </c>
      <c r="G21" s="372" t="str">
        <f>IF(LEFT(F21,1)="0","",IF(VALUE(F21)&gt;29,VLOOKUP(LEFT(F21,1),A1:E47,3,FALSE),VLOOKUP(F21,A1:E47,2,FALSE)))</f>
        <v/>
      </c>
      <c r="H21" s="371"/>
      <c r="R21" s="438"/>
      <c r="S21" s="438"/>
    </row>
    <row r="22" spans="1:19" x14ac:dyDescent="0.25">
      <c r="A22" s="367" t="s">
        <v>1756</v>
      </c>
      <c r="B22" s="367" t="s">
        <v>1757</v>
      </c>
      <c r="C22" s="369"/>
      <c r="D22" s="369"/>
      <c r="E22" s="367" t="s">
        <v>1757</v>
      </c>
      <c r="F22" s="369"/>
      <c r="G22" s="370" t="str">
        <f>IF(AND(VALUE(F21)&gt;30,MID(F21,2,1)&lt;&gt;"0"),"Y ","")</f>
        <v/>
      </c>
      <c r="H22" s="371"/>
      <c r="R22" s="438"/>
      <c r="S22" s="438"/>
    </row>
    <row r="23" spans="1:19" x14ac:dyDescent="0.25">
      <c r="A23" s="367" t="s">
        <v>1758</v>
      </c>
      <c r="B23" s="367" t="s">
        <v>1759</v>
      </c>
      <c r="C23" s="369"/>
      <c r="D23" s="369"/>
      <c r="E23" s="367" t="s">
        <v>1759</v>
      </c>
      <c r="F23" s="370" t="str">
        <f>IF(LEN(G2)-4&lt;0,"0",MID((G2),LEN(G2)-4+1,1))</f>
        <v>0</v>
      </c>
      <c r="G23" s="370" t="str">
        <f>IF(OR(VALUE(F21)&lt;=9,VALUE(F21)=0),VLOOKUP(F23,A1:E47,2),IF(VALUE(F21)&gt;29,VLOOKUP(MID(F21,2,1),A1:E47,2),""))</f>
        <v/>
      </c>
      <c r="H23" s="371"/>
    </row>
    <row r="24" spans="1:19" x14ac:dyDescent="0.25">
      <c r="A24" s="367" t="s">
        <v>1760</v>
      </c>
      <c r="B24" s="367" t="s">
        <v>1761</v>
      </c>
      <c r="C24" s="369"/>
      <c r="D24" s="369"/>
      <c r="E24" s="367" t="s">
        <v>1761</v>
      </c>
      <c r="F24" s="369"/>
      <c r="G24" s="370" t="str">
        <f>IF(TRUNC(G1)=0,"CERO ","")</f>
        <v xml:space="preserve">CERO </v>
      </c>
      <c r="H24" s="371"/>
    </row>
    <row r="25" spans="1:19" x14ac:dyDescent="0.25">
      <c r="A25" s="367" t="s">
        <v>1762</v>
      </c>
      <c r="B25" s="367" t="s">
        <v>1763</v>
      </c>
      <c r="C25" s="369"/>
      <c r="D25" s="369"/>
      <c r="E25" s="367" t="s">
        <v>1763</v>
      </c>
      <c r="F25" s="369"/>
      <c r="G25" s="367" t="s">
        <v>1764</v>
      </c>
      <c r="H25" s="371"/>
    </row>
    <row r="26" spans="1:19" x14ac:dyDescent="0.25">
      <c r="A26" s="367" t="s">
        <v>1765</v>
      </c>
      <c r="B26" s="367" t="s">
        <v>1766</v>
      </c>
      <c r="C26" s="369"/>
      <c r="D26" s="369"/>
      <c r="E26" s="367" t="s">
        <v>1766</v>
      </c>
      <c r="F26" s="369"/>
      <c r="G26" s="370" t="str">
        <f>RIGHT(G2,2)</f>
        <v>00</v>
      </c>
      <c r="H26" s="371"/>
    </row>
    <row r="27" spans="1:19" x14ac:dyDescent="0.25">
      <c r="A27" s="367" t="s">
        <v>1767</v>
      </c>
      <c r="B27" s="367" t="s">
        <v>1768</v>
      </c>
      <c r="C27" s="369"/>
      <c r="D27" s="369"/>
      <c r="E27" s="367" t="s">
        <v>1768</v>
      </c>
      <c r="F27" s="369"/>
      <c r="G27" s="367" t="s">
        <v>1769</v>
      </c>
      <c r="H27" s="371"/>
    </row>
    <row r="28" spans="1:19" x14ac:dyDescent="0.25">
      <c r="A28" s="367" t="s">
        <v>1770</v>
      </c>
      <c r="B28" s="367" t="s">
        <v>1771</v>
      </c>
      <c r="C28" s="369"/>
      <c r="D28" s="369"/>
      <c r="E28" s="367" t="s">
        <v>1771</v>
      </c>
      <c r="F28" s="369"/>
      <c r="G28" s="369"/>
      <c r="H28" s="371"/>
    </row>
    <row r="29" spans="1:19" x14ac:dyDescent="0.25">
      <c r="A29" s="367" t="s">
        <v>1772</v>
      </c>
      <c r="B29" s="367" t="s">
        <v>1773</v>
      </c>
      <c r="C29" s="369"/>
      <c r="D29" s="369"/>
      <c r="E29" s="367" t="s">
        <v>1773</v>
      </c>
      <c r="F29" s="369"/>
      <c r="G29" s="369"/>
      <c r="H29" s="371"/>
    </row>
    <row r="30" spans="1:19" x14ac:dyDescent="0.25">
      <c r="A30" s="367" t="s">
        <v>1774</v>
      </c>
      <c r="B30" s="367" t="s">
        <v>1735</v>
      </c>
      <c r="C30" s="367" t="s">
        <v>1775</v>
      </c>
      <c r="D30" s="367" t="s">
        <v>1776</v>
      </c>
      <c r="E30" s="367" t="s">
        <v>1735</v>
      </c>
      <c r="F30" s="369"/>
      <c r="G30" s="369"/>
      <c r="H30" s="371"/>
      <c r="J30" s="361"/>
    </row>
    <row r="31" spans="1:19" x14ac:dyDescent="0.25">
      <c r="A31" s="367" t="s">
        <v>1777</v>
      </c>
      <c r="B31" s="367" t="s">
        <v>1775</v>
      </c>
      <c r="C31" s="369"/>
      <c r="D31" s="369"/>
      <c r="E31" s="367" t="s">
        <v>1775</v>
      </c>
      <c r="F31" s="369"/>
      <c r="G31" s="369"/>
      <c r="H31" s="371"/>
    </row>
    <row r="32" spans="1:19" x14ac:dyDescent="0.25">
      <c r="A32" s="367" t="s">
        <v>1778</v>
      </c>
      <c r="B32" s="367" t="s">
        <v>1779</v>
      </c>
      <c r="C32" s="369"/>
      <c r="D32" s="369"/>
      <c r="E32" s="367" t="s">
        <v>1780</v>
      </c>
      <c r="F32" s="369"/>
      <c r="G32" s="369"/>
      <c r="H32" s="371"/>
    </row>
    <row r="33" spans="1:7" x14ac:dyDescent="0.25">
      <c r="A33" s="367" t="s">
        <v>1781</v>
      </c>
      <c r="B33" s="367" t="s">
        <v>1782</v>
      </c>
      <c r="C33" s="369"/>
      <c r="D33" s="369"/>
      <c r="E33" s="367" t="s">
        <v>1782</v>
      </c>
      <c r="F33" s="369"/>
      <c r="G33" s="369"/>
    </row>
    <row r="34" spans="1:7" x14ac:dyDescent="0.25">
      <c r="A34" s="367" t="s">
        <v>1783</v>
      </c>
      <c r="B34" s="367" t="s">
        <v>1784</v>
      </c>
      <c r="C34" s="369"/>
      <c r="D34" s="369"/>
      <c r="E34" s="367" t="s">
        <v>1784</v>
      </c>
      <c r="F34" s="369"/>
      <c r="G34" s="369"/>
    </row>
    <row r="35" spans="1:7" x14ac:dyDescent="0.25">
      <c r="A35" s="367" t="s">
        <v>1785</v>
      </c>
      <c r="B35" s="367" t="s">
        <v>1786</v>
      </c>
      <c r="C35" s="369"/>
      <c r="D35" s="369"/>
      <c r="E35" s="367" t="s">
        <v>1786</v>
      </c>
      <c r="F35" s="369"/>
      <c r="G35" s="369"/>
    </row>
    <row r="36" spans="1:7" x14ac:dyDescent="0.25">
      <c r="A36" s="367" t="s">
        <v>1787</v>
      </c>
      <c r="B36" s="367" t="s">
        <v>1788</v>
      </c>
      <c r="C36" s="369"/>
      <c r="D36" s="369"/>
      <c r="E36" s="367" t="s">
        <v>1788</v>
      </c>
      <c r="F36" s="369"/>
      <c r="G36" s="369"/>
    </row>
    <row r="37" spans="1:7" x14ac:dyDescent="0.25">
      <c r="A37" s="367" t="s">
        <v>1789</v>
      </c>
      <c r="B37" s="367" t="s">
        <v>1790</v>
      </c>
      <c r="C37" s="369"/>
      <c r="D37" s="369"/>
      <c r="E37" s="367" t="s">
        <v>1790</v>
      </c>
      <c r="F37" s="369"/>
      <c r="G37" s="369"/>
    </row>
    <row r="38" spans="1:7" x14ac:dyDescent="0.25">
      <c r="A38" s="367" t="s">
        <v>1791</v>
      </c>
      <c r="B38" s="367" t="s">
        <v>1792</v>
      </c>
      <c r="C38" s="369"/>
      <c r="D38" s="369"/>
      <c r="E38" s="367" t="s">
        <v>1792</v>
      </c>
      <c r="F38" s="369"/>
      <c r="G38" s="369"/>
    </row>
    <row r="39" spans="1:7" x14ac:dyDescent="0.25">
      <c r="A39" s="367" t="s">
        <v>1793</v>
      </c>
      <c r="B39" s="367" t="s">
        <v>1794</v>
      </c>
      <c r="C39" s="369"/>
      <c r="D39" s="369"/>
      <c r="E39" s="367" t="s">
        <v>1794</v>
      </c>
      <c r="F39" s="369"/>
      <c r="G39" s="369"/>
    </row>
    <row r="40" spans="1:7" x14ac:dyDescent="0.25">
      <c r="A40" s="367" t="s">
        <v>1795</v>
      </c>
      <c r="B40" s="367" t="s">
        <v>1796</v>
      </c>
      <c r="C40" s="369"/>
      <c r="D40" s="369"/>
      <c r="E40" s="367" t="s">
        <v>1796</v>
      </c>
      <c r="F40" s="369"/>
      <c r="G40" s="369"/>
    </row>
    <row r="41" spans="1:7" x14ac:dyDescent="0.25">
      <c r="A41" s="367" t="s">
        <v>1797</v>
      </c>
      <c r="B41" s="367" t="s">
        <v>1737</v>
      </c>
      <c r="C41" s="367" t="s">
        <v>1798</v>
      </c>
      <c r="D41" s="367" t="s">
        <v>1799</v>
      </c>
      <c r="E41" s="367" t="s">
        <v>1737</v>
      </c>
      <c r="F41" s="369"/>
      <c r="G41" s="369"/>
    </row>
    <row r="42" spans="1:7" x14ac:dyDescent="0.25">
      <c r="A42" s="367" t="s">
        <v>1800</v>
      </c>
      <c r="B42" s="367" t="s">
        <v>1739</v>
      </c>
      <c r="C42" s="367" t="s">
        <v>1801</v>
      </c>
      <c r="D42" s="367" t="s">
        <v>1802</v>
      </c>
      <c r="E42" s="367" t="s">
        <v>1739</v>
      </c>
      <c r="F42" s="369"/>
      <c r="G42" s="369"/>
    </row>
    <row r="43" spans="1:7" x14ac:dyDescent="0.25">
      <c r="A43" s="367" t="s">
        <v>1803</v>
      </c>
      <c r="B43" s="367" t="s">
        <v>1741</v>
      </c>
      <c r="C43" s="367" t="s">
        <v>1804</v>
      </c>
      <c r="D43" s="367" t="s">
        <v>1805</v>
      </c>
      <c r="E43" s="367" t="s">
        <v>1741</v>
      </c>
      <c r="F43" s="369"/>
      <c r="G43" s="369"/>
    </row>
    <row r="44" spans="1:7" x14ac:dyDescent="0.25">
      <c r="A44" s="367" t="s">
        <v>1806</v>
      </c>
      <c r="B44" s="367" t="s">
        <v>1743</v>
      </c>
      <c r="C44" s="367" t="s">
        <v>1807</v>
      </c>
      <c r="D44" s="367" t="s">
        <v>1808</v>
      </c>
      <c r="E44" s="367" t="s">
        <v>1743</v>
      </c>
      <c r="F44" s="369"/>
      <c r="G44" s="369"/>
    </row>
    <row r="45" spans="1:7" x14ac:dyDescent="0.25">
      <c r="A45" s="367" t="s">
        <v>1809</v>
      </c>
      <c r="B45" s="367" t="s">
        <v>1745</v>
      </c>
      <c r="C45" s="367" t="s">
        <v>1810</v>
      </c>
      <c r="D45" s="367" t="s">
        <v>1811</v>
      </c>
      <c r="E45" s="367" t="s">
        <v>1745</v>
      </c>
      <c r="F45" s="369"/>
      <c r="G45" s="369"/>
    </row>
    <row r="46" spans="1:7" x14ac:dyDescent="0.25">
      <c r="A46" s="367" t="s">
        <v>1812</v>
      </c>
      <c r="B46" s="367" t="s">
        <v>1747</v>
      </c>
      <c r="C46" s="367" t="s">
        <v>1813</v>
      </c>
      <c r="D46" s="367" t="s">
        <v>1814</v>
      </c>
      <c r="E46" s="367" t="s">
        <v>1747</v>
      </c>
      <c r="F46" s="369"/>
      <c r="G46" s="369"/>
    </row>
    <row r="47" spans="1:7" x14ac:dyDescent="0.25">
      <c r="A47" s="367" t="s">
        <v>1815</v>
      </c>
      <c r="B47" s="367" t="s">
        <v>1749</v>
      </c>
      <c r="C47" s="367" t="s">
        <v>1816</v>
      </c>
      <c r="D47" s="367" t="s">
        <v>1817</v>
      </c>
      <c r="E47" s="367" t="s">
        <v>1749</v>
      </c>
      <c r="F47" s="369"/>
      <c r="G47" s="369"/>
    </row>
    <row r="53" spans="1:8" x14ac:dyDescent="0.25">
      <c r="A53" s="439" t="str">
        <f>TRIM(+F1&amp;F2&amp;G5&amp;G6&amp;G7&amp;G8&amp;G9&amp;G10&amp;G11&amp;G12&amp;G13&amp;G14&amp;G15&amp;G16&amp;G17&amp;G18&amp;G19&amp;G20&amp;G21&amp;G22&amp;G23&amp;G24&amp;G25&amp;G26&amp;G27)</f>
        <v>SON PESOS: CERO CON 00/100.-</v>
      </c>
      <c r="B53" s="439"/>
      <c r="C53" s="439"/>
      <c r="D53" s="439"/>
      <c r="E53" s="439"/>
      <c r="F53" s="439"/>
      <c r="G53" s="439"/>
      <c r="H53" s="439"/>
    </row>
    <row r="54" spans="1:8" x14ac:dyDescent="0.25">
      <c r="A54" s="439"/>
      <c r="B54" s="439"/>
      <c r="C54" s="439"/>
      <c r="D54" s="439"/>
      <c r="E54" s="439"/>
      <c r="F54" s="439"/>
      <c r="G54" s="439"/>
      <c r="H54" s="439"/>
    </row>
    <row r="55" spans="1:8" x14ac:dyDescent="0.25">
      <c r="A55" s="439"/>
      <c r="B55" s="439"/>
      <c r="C55" s="439"/>
      <c r="D55" s="439"/>
      <c r="E55" s="439"/>
      <c r="F55" s="439"/>
      <c r="G55" s="439"/>
      <c r="H55" s="439"/>
    </row>
    <row r="56" spans="1:8" x14ac:dyDescent="0.25">
      <c r="A56" s="439"/>
      <c r="B56" s="439"/>
      <c r="C56" s="439"/>
      <c r="D56" s="439"/>
      <c r="E56" s="439"/>
      <c r="F56" s="439"/>
      <c r="G56" s="439"/>
      <c r="H56" s="439"/>
    </row>
    <row r="57" spans="1:8" x14ac:dyDescent="0.25">
      <c r="A57" s="439"/>
      <c r="B57" s="439"/>
      <c r="C57" s="439"/>
      <c r="D57" s="439"/>
      <c r="E57" s="439"/>
      <c r="F57" s="439"/>
      <c r="G57" s="439"/>
      <c r="H57" s="439"/>
    </row>
  </sheetData>
  <mergeCells count="2">
    <mergeCell ref="R4:S22"/>
    <mergeCell ref="A53:H5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37</vt:i4>
      </vt:variant>
    </vt:vector>
  </HeadingPairs>
  <TitlesOfParts>
    <vt:vector size="49"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CyP!Área_de_impresión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Santiago Martinez</cp:lastModifiedBy>
  <cp:lastPrinted>2022-12-28T22:54:37Z</cp:lastPrinted>
  <dcterms:created xsi:type="dcterms:W3CDTF">2016-09-02T20:54:46Z</dcterms:created>
  <dcterms:modified xsi:type="dcterms:W3CDTF">2026-01-27T16:05:39Z</dcterms:modified>
</cp:coreProperties>
</file>